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etolog\Desktop\отчет 2017 по домам\"/>
    </mc:Choice>
  </mc:AlternateContent>
  <bookViews>
    <workbookView xWindow="0" yWindow="60" windowWidth="21576" windowHeight="7800" tabRatio="938" firstSheet="36" activeTab="46"/>
  </bookViews>
  <sheets>
    <sheet name="Аржакова,3" sheetId="3" r:id="rId1"/>
    <sheet name="Аржакова,5" sheetId="64" r:id="rId2"/>
    <sheet name="Аржакова,5А" sheetId="65" r:id="rId3"/>
    <sheet name="Аржакова,14А" sheetId="66" r:id="rId4"/>
    <sheet name="Арж.16" sheetId="67" r:id="rId5"/>
    <sheet name="Арж.18.2" sheetId="68" r:id="rId6"/>
    <sheet name="Горького,25" sheetId="69" r:id="rId7"/>
    <sheet name="Горьк.25А" sheetId="70" r:id="rId8"/>
    <sheet name="Горьк.25Б" sheetId="71" r:id="rId9"/>
    <sheet name="Горьк.27" sheetId="72" r:id="rId10"/>
    <sheet name="Горьк.29" sheetId="73" r:id="rId11"/>
    <sheet name="Горьк.62А" sheetId="74" r:id="rId12"/>
    <sheet name="Гражд.1" sheetId="75" r:id="rId13"/>
    <sheet name="Декабр.18" sheetId="88" r:id="rId14"/>
    <sheet name="Декабр.20" sheetId="89" r:id="rId15"/>
    <sheet name="Дзерж.3.2" sheetId="83" r:id="rId16"/>
    <sheet name="Дзерж.6" sheetId="84" r:id="rId17"/>
    <sheet name="Дзерж.6А" sheetId="85" r:id="rId18"/>
    <sheet name="Дзерж.7" sheetId="86" r:id="rId19"/>
    <sheet name="Дзерж.8А" sheetId="87" r:id="rId20"/>
    <sheet name="Дзерж.10" sheetId="82" r:id="rId21"/>
    <sheet name="Дзер.12.2" sheetId="90" r:id="rId22"/>
    <sheet name="Дзерж.15" sheetId="91" r:id="rId23"/>
    <sheet name="Дзерж.15А" sheetId="92" r:id="rId24"/>
    <sheet name="Дзерж.20" sheetId="93" r:id="rId25"/>
    <sheet name="Дзерж.22" sheetId="94" r:id="rId26"/>
    <sheet name="Дзерж.13.2" sheetId="95" r:id="rId27"/>
    <sheet name="Дзер.25" sheetId="76" r:id="rId28"/>
    <sheet name="Дзерж.28.2" sheetId="77" r:id="rId29"/>
    <sheet name="Дзер.30.1" sheetId="78" r:id="rId30"/>
    <sheet name="Дзер.32" sheetId="79" r:id="rId31"/>
    <sheet name="Калинигр.14А" sheetId="80" r:id="rId32"/>
    <sheet name="Комм.12" sheetId="108" r:id="rId33"/>
    <sheet name="Комм.13" sheetId="109" r:id="rId34"/>
    <sheet name="Коммун.14" sheetId="81" r:id="rId35"/>
    <sheet name="Комм.34.7" sheetId="97" r:id="rId36"/>
    <sheet name="Комм.36.8" sheetId="98" r:id="rId37"/>
    <sheet name="Комм.42" sheetId="99" r:id="rId38"/>
    <sheet name="Кооп.4" sheetId="100" r:id="rId39"/>
    <sheet name="Макар.8" sheetId="113" r:id="rId40"/>
    <sheet name="Макар.8А" sheetId="114" r:id="rId41"/>
    <sheet name="Макар.10" sheetId="115" r:id="rId42"/>
    <sheet name="Макар.12" sheetId="116" r:id="rId43"/>
    <sheet name="Макар.12А" sheetId="117" r:id="rId44"/>
    <sheet name="Макар.14.16" sheetId="118" r:id="rId45"/>
    <sheet name="пр.Матр.1А" sheetId="119" r:id="rId46"/>
    <sheet name="пр.Матр.3" sheetId="120" r:id="rId47"/>
    <sheet name="пр.Матр.5" sheetId="121" r:id="rId48"/>
    <sheet name="пр.Матр.5А" sheetId="122" r:id="rId49"/>
    <sheet name="Мичур.1" sheetId="139" r:id="rId50"/>
    <sheet name="Мичур.1А" sheetId="140" r:id="rId51"/>
    <sheet name="Мичур.2" sheetId="141" r:id="rId52"/>
    <sheet name="Мичур.3" sheetId="142" r:id="rId53"/>
    <sheet name="Мичур.4" sheetId="143" r:id="rId54"/>
    <sheet name="Мичур.5" sheetId="144" r:id="rId55"/>
    <sheet name="Мичур.6" sheetId="145" r:id="rId56"/>
    <sheet name="Мичур9" sheetId="147" r:id="rId57"/>
    <sheet name="Трофимова 7" sheetId="146" r:id="rId58"/>
    <sheet name="Торфопредприятие 67" sheetId="148" r:id="rId59"/>
    <sheet name="Торфопредприятие 68" sheetId="149" r:id="rId60"/>
  </sheets>
  <definedNames>
    <definedName name="_xlnm.Print_Area" localSheetId="0">'Аржакова,3'!$A$1:$Q$71</definedName>
  </definedNames>
  <calcPr calcId="152511"/>
</workbook>
</file>

<file path=xl/calcChain.xml><?xml version="1.0" encoding="utf-8"?>
<calcChain xmlns="http://schemas.openxmlformats.org/spreadsheetml/2006/main">
  <c r="E35" i="149" l="1"/>
  <c r="E35" i="148"/>
  <c r="G64" i="149" l="1"/>
  <c r="G66" i="149" s="1"/>
  <c r="G62" i="149"/>
  <c r="G59" i="149"/>
  <c r="G56" i="149"/>
  <c r="G49" i="149"/>
  <c r="E43" i="149"/>
  <c r="E42" i="149"/>
  <c r="E41" i="149"/>
  <c r="E40" i="149"/>
  <c r="E39" i="149"/>
  <c r="E37" i="149"/>
  <c r="E36" i="149"/>
  <c r="E34" i="149"/>
  <c r="E33" i="149"/>
  <c r="E32" i="149" s="1"/>
  <c r="E31" i="149"/>
  <c r="E30" i="149"/>
  <c r="E29" i="149"/>
  <c r="E22" i="149"/>
  <c r="E43" i="148"/>
  <c r="E42" i="148"/>
  <c r="E41" i="148"/>
  <c r="E39" i="148" s="1"/>
  <c r="E40" i="148"/>
  <c r="E37" i="148"/>
  <c r="E36" i="148"/>
  <c r="E34" i="148" s="1"/>
  <c r="E33" i="148"/>
  <c r="E32" i="148" s="1"/>
  <c r="E31" i="148"/>
  <c r="E30" i="148"/>
  <c r="E29" i="148"/>
  <c r="G64" i="148"/>
  <c r="G66" i="148" s="1"/>
  <c r="G62" i="148"/>
  <c r="G59" i="148"/>
  <c r="G56" i="148"/>
  <c r="G49" i="148"/>
  <c r="E22" i="148"/>
  <c r="E43" i="146"/>
  <c r="G64" i="146"/>
  <c r="G66" i="146" s="1"/>
  <c r="G62" i="146"/>
  <c r="G59" i="146"/>
  <c r="G56" i="146"/>
  <c r="G49" i="146"/>
  <c r="E42" i="146"/>
  <c r="E41" i="146"/>
  <c r="E40" i="146"/>
  <c r="E38" i="146"/>
  <c r="E37" i="146"/>
  <c r="E36" i="146"/>
  <c r="E35" i="146"/>
  <c r="E33" i="146"/>
  <c r="E32" i="146" s="1"/>
  <c r="E31" i="146"/>
  <c r="E30" i="146"/>
  <c r="E29" i="146"/>
  <c r="E22" i="146"/>
  <c r="E34" i="146" l="1"/>
  <c r="E28" i="149"/>
  <c r="E27" i="149" s="1"/>
  <c r="E44" i="149" s="1"/>
  <c r="E28" i="146"/>
  <c r="E27" i="146" s="1"/>
  <c r="E44" i="146" s="1"/>
  <c r="E39" i="146"/>
  <c r="E28" i="148"/>
  <c r="E27" i="148" s="1"/>
  <c r="E44" i="148" s="1"/>
  <c r="G65" i="95"/>
  <c r="G63" i="95"/>
  <c r="G60" i="95"/>
  <c r="G57" i="95"/>
  <c r="G54" i="95"/>
  <c r="G50" i="95"/>
  <c r="E43" i="95"/>
  <c r="E42" i="95"/>
  <c r="E41" i="95"/>
  <c r="E40" i="95"/>
  <c r="E38" i="95"/>
  <c r="E37" i="95"/>
  <c r="E36" i="95"/>
  <c r="E35" i="95"/>
  <c r="E33" i="95"/>
  <c r="E31" i="95"/>
  <c r="E30" i="95"/>
  <c r="E29" i="95"/>
  <c r="E20" i="95"/>
  <c r="E18" i="95"/>
  <c r="E22" i="95" s="1"/>
  <c r="F13" i="95" l="1"/>
  <c r="G64" i="95"/>
  <c r="G66" i="95" s="1"/>
  <c r="G62" i="95"/>
  <c r="G59" i="95"/>
  <c r="G56" i="95"/>
  <c r="G49" i="95"/>
  <c r="E39" i="95"/>
  <c r="E34" i="95"/>
  <c r="E32" i="95"/>
  <c r="E28" i="95" l="1"/>
  <c r="E27" i="95" s="1"/>
  <c r="E44" i="95" s="1"/>
  <c r="E43" i="147"/>
  <c r="G64" i="147"/>
  <c r="G66" i="147" s="1"/>
  <c r="G62" i="147"/>
  <c r="G59" i="147"/>
  <c r="G56" i="147"/>
  <c r="G49" i="147"/>
  <c r="E42" i="147"/>
  <c r="E41" i="147"/>
  <c r="E40" i="147"/>
  <c r="E38" i="147"/>
  <c r="E37" i="147"/>
  <c r="E36" i="147"/>
  <c r="E34" i="147" s="1"/>
  <c r="E35" i="147"/>
  <c r="E33" i="147"/>
  <c r="E32" i="147" s="1"/>
  <c r="E31" i="147"/>
  <c r="E30" i="147"/>
  <c r="E29" i="147"/>
  <c r="E22" i="147"/>
  <c r="E43" i="145"/>
  <c r="E21" i="145"/>
  <c r="E19" i="145"/>
  <c r="G64" i="145"/>
  <c r="G66" i="145" s="1"/>
  <c r="G62" i="145"/>
  <c r="G59" i="145"/>
  <c r="G56" i="145"/>
  <c r="G49" i="145"/>
  <c r="E42" i="145"/>
  <c r="E41" i="145"/>
  <c r="E40" i="145"/>
  <c r="E38" i="145"/>
  <c r="E37" i="145"/>
  <c r="E36" i="145"/>
  <c r="E35" i="145"/>
  <c r="E34" i="145" s="1"/>
  <c r="E33" i="145"/>
  <c r="E32" i="145" s="1"/>
  <c r="E31" i="145"/>
  <c r="E30" i="145"/>
  <c r="E29" i="145"/>
  <c r="E22" i="145"/>
  <c r="E43" i="144"/>
  <c r="G62" i="144"/>
  <c r="G59" i="144"/>
  <c r="G56" i="144"/>
  <c r="G64" i="144"/>
  <c r="G66" i="144" s="1"/>
  <c r="G49" i="144"/>
  <c r="E42" i="144"/>
  <c r="E41" i="144"/>
  <c r="E40" i="144"/>
  <c r="E38" i="144"/>
  <c r="E37" i="144"/>
  <c r="E36" i="144"/>
  <c r="E35" i="144"/>
  <c r="E33" i="144"/>
  <c r="E32" i="144"/>
  <c r="E31" i="144"/>
  <c r="E30" i="144"/>
  <c r="E29" i="144"/>
  <c r="E28" i="144"/>
  <c r="E22" i="144"/>
  <c r="E35" i="143"/>
  <c r="E43" i="142"/>
  <c r="E18" i="142"/>
  <c r="E22" i="142" s="1"/>
  <c r="G64" i="142"/>
  <c r="G66" i="142" s="1"/>
  <c r="G62" i="142"/>
  <c r="G59" i="142"/>
  <c r="G56" i="142"/>
  <c r="G49" i="142"/>
  <c r="E42" i="142"/>
  <c r="E41" i="142"/>
  <c r="E40" i="142"/>
  <c r="E39" i="142"/>
  <c r="E38" i="142"/>
  <c r="E37" i="142"/>
  <c r="E36" i="142"/>
  <c r="E35" i="142"/>
  <c r="E34" i="142" s="1"/>
  <c r="E33" i="142"/>
  <c r="E32" i="142" s="1"/>
  <c r="E31" i="142"/>
  <c r="E30" i="142"/>
  <c r="E29" i="142"/>
  <c r="E28" i="142" s="1"/>
  <c r="E43" i="141"/>
  <c r="G64" i="141"/>
  <c r="G66" i="141" s="1"/>
  <c r="G62" i="141"/>
  <c r="G59" i="141"/>
  <c r="G56" i="141"/>
  <c r="G49" i="141"/>
  <c r="E42" i="141"/>
  <c r="E41" i="141"/>
  <c r="E40" i="141"/>
  <c r="E38" i="141"/>
  <c r="E37" i="141"/>
  <c r="E36" i="141"/>
  <c r="E34" i="141" s="1"/>
  <c r="E35" i="141"/>
  <c r="E33" i="141"/>
  <c r="E32" i="141" s="1"/>
  <c r="E31" i="141"/>
  <c r="E30" i="141"/>
  <c r="E29" i="141"/>
  <c r="E22" i="141"/>
  <c r="E43" i="140"/>
  <c r="G64" i="140"/>
  <c r="G66" i="140" s="1"/>
  <c r="G62" i="140"/>
  <c r="G59" i="140"/>
  <c r="G56" i="140"/>
  <c r="G49" i="140"/>
  <c r="E42" i="140"/>
  <c r="E41" i="140"/>
  <c r="E40" i="140"/>
  <c r="E38" i="140"/>
  <c r="E37" i="140"/>
  <c r="E36" i="140"/>
  <c r="E35" i="140"/>
  <c r="E34" i="140" s="1"/>
  <c r="E33" i="140"/>
  <c r="E32" i="140" s="1"/>
  <c r="E31" i="140"/>
  <c r="E30" i="140"/>
  <c r="E29" i="140"/>
  <c r="E28" i="140" s="1"/>
  <c r="E22" i="140"/>
  <c r="E39" i="147" l="1"/>
  <c r="E28" i="147"/>
  <c r="E27" i="147"/>
  <c r="E44" i="147" s="1"/>
  <c r="E39" i="145"/>
  <c r="E27" i="145" s="1"/>
  <c r="E44" i="145" s="1"/>
  <c r="E28" i="145"/>
  <c r="E39" i="144"/>
  <c r="E34" i="144"/>
  <c r="E27" i="144" s="1"/>
  <c r="E44" i="144" s="1"/>
  <c r="E27" i="142"/>
  <c r="E44" i="142" s="1"/>
  <c r="E39" i="141"/>
  <c r="E28" i="141"/>
  <c r="E39" i="140"/>
  <c r="E27" i="140" s="1"/>
  <c r="E44" i="140" s="1"/>
  <c r="E43" i="139"/>
  <c r="G62" i="139"/>
  <c r="G59" i="139"/>
  <c r="G56" i="139"/>
  <c r="G64" i="139"/>
  <c r="G66" i="139" s="1"/>
  <c r="G49" i="139"/>
  <c r="E42" i="139"/>
  <c r="E41" i="139"/>
  <c r="E40" i="139"/>
  <c r="E38" i="139"/>
  <c r="E37" i="139"/>
  <c r="E36" i="139"/>
  <c r="E35" i="139"/>
  <c r="E34" i="139" s="1"/>
  <c r="E33" i="139"/>
  <c r="E32" i="139" s="1"/>
  <c r="E31" i="139"/>
  <c r="E30" i="139"/>
  <c r="E29" i="139"/>
  <c r="E22" i="139"/>
  <c r="G50" i="122"/>
  <c r="G64" i="122" s="1"/>
  <c r="G66" i="122" s="1"/>
  <c r="E43" i="122"/>
  <c r="G62" i="122"/>
  <c r="G59" i="122"/>
  <c r="G56" i="122"/>
  <c r="G49" i="122"/>
  <c r="E42" i="122"/>
  <c r="E41" i="122"/>
  <c r="E40" i="122"/>
  <c r="E38" i="122"/>
  <c r="E37" i="122"/>
  <c r="E36" i="122"/>
  <c r="E35" i="122"/>
  <c r="E34" i="122" s="1"/>
  <c r="E33" i="122"/>
  <c r="E32" i="122" s="1"/>
  <c r="E31" i="122"/>
  <c r="E30" i="122"/>
  <c r="E29" i="122"/>
  <c r="E22" i="122"/>
  <c r="E19" i="121"/>
  <c r="E22" i="121" s="1"/>
  <c r="E43" i="121"/>
  <c r="G64" i="121"/>
  <c r="G62" i="121"/>
  <c r="G59" i="121"/>
  <c r="G56" i="121"/>
  <c r="G49" i="121"/>
  <c r="E42" i="121"/>
  <c r="E41" i="121"/>
  <c r="E40" i="121"/>
  <c r="E38" i="121"/>
  <c r="E37" i="121"/>
  <c r="E36" i="121"/>
  <c r="E35" i="121"/>
  <c r="E34" i="121" s="1"/>
  <c r="E33" i="121"/>
  <c r="E32" i="121" s="1"/>
  <c r="E31" i="121"/>
  <c r="E30" i="121"/>
  <c r="E29" i="121"/>
  <c r="G65" i="120"/>
  <c r="E43" i="120"/>
  <c r="E19" i="120"/>
  <c r="E22" i="120" s="1"/>
  <c r="G64" i="120"/>
  <c r="G62" i="120"/>
  <c r="G59" i="120"/>
  <c r="G56" i="120"/>
  <c r="G49" i="120"/>
  <c r="E42" i="120"/>
  <c r="E41" i="120"/>
  <c r="E40" i="120"/>
  <c r="E39" i="120" s="1"/>
  <c r="E38" i="120"/>
  <c r="E37" i="120"/>
  <c r="E36" i="120"/>
  <c r="E35" i="120"/>
  <c r="E34" i="120" s="1"/>
  <c r="E33" i="120"/>
  <c r="E32" i="120" s="1"/>
  <c r="E31" i="120"/>
  <c r="E30" i="120"/>
  <c r="E29" i="120"/>
  <c r="G65" i="119"/>
  <c r="G63" i="119"/>
  <c r="G64" i="119" s="1"/>
  <c r="G66" i="119" s="1"/>
  <c r="E43" i="119"/>
  <c r="G59" i="119"/>
  <c r="G56" i="119"/>
  <c r="E42" i="119"/>
  <c r="E41" i="119"/>
  <c r="E40" i="119"/>
  <c r="E38" i="119"/>
  <c r="E37" i="119"/>
  <c r="E36" i="119"/>
  <c r="E35" i="119"/>
  <c r="E33" i="119"/>
  <c r="E32" i="119"/>
  <c r="E31" i="119"/>
  <c r="E30" i="119"/>
  <c r="E29" i="119"/>
  <c r="E28" i="119"/>
  <c r="E22" i="119"/>
  <c r="G65" i="118"/>
  <c r="G50" i="118"/>
  <c r="G64" i="118" s="1"/>
  <c r="G66" i="118" s="1"/>
  <c r="E43" i="118"/>
  <c r="E19" i="118"/>
  <c r="G62" i="118"/>
  <c r="G59" i="118"/>
  <c r="G56" i="118"/>
  <c r="E42" i="118"/>
  <c r="E41" i="118"/>
  <c r="E40" i="118"/>
  <c r="E38" i="118"/>
  <c r="E37" i="118"/>
  <c r="E36" i="118"/>
  <c r="E35" i="118"/>
  <c r="E34" i="118" s="1"/>
  <c r="E33" i="118"/>
  <c r="E32" i="118" s="1"/>
  <c r="E31" i="118"/>
  <c r="E30" i="118"/>
  <c r="E29" i="118"/>
  <c r="E28" i="118" s="1"/>
  <c r="E22" i="118"/>
  <c r="E43" i="117"/>
  <c r="E23" i="117"/>
  <c r="E19" i="117"/>
  <c r="E20" i="117"/>
  <c r="G64" i="117"/>
  <c r="G66" i="117" s="1"/>
  <c r="G62" i="117"/>
  <c r="G59" i="117"/>
  <c r="G56" i="117"/>
  <c r="G49" i="117"/>
  <c r="E42" i="117"/>
  <c r="E41" i="117"/>
  <c r="E40" i="117"/>
  <c r="E38" i="117"/>
  <c r="E37" i="117"/>
  <c r="E36" i="117"/>
  <c r="E35" i="117"/>
  <c r="E34" i="117" s="1"/>
  <c r="E33" i="117"/>
  <c r="E32" i="117" s="1"/>
  <c r="E31" i="117"/>
  <c r="E30" i="117"/>
  <c r="E29" i="117"/>
  <c r="E43" i="116"/>
  <c r="G64" i="116"/>
  <c r="G62" i="116"/>
  <c r="G59" i="116"/>
  <c r="G56" i="116"/>
  <c r="G49" i="116"/>
  <c r="E42" i="116"/>
  <c r="E41" i="116"/>
  <c r="E40" i="116"/>
  <c r="E38" i="116"/>
  <c r="E37" i="116"/>
  <c r="E36" i="116"/>
  <c r="E34" i="116" s="1"/>
  <c r="E35" i="116"/>
  <c r="E33" i="116"/>
  <c r="E32" i="116"/>
  <c r="E31" i="116"/>
  <c r="E30" i="116"/>
  <c r="E29" i="116"/>
  <c r="E19" i="116"/>
  <c r="E22" i="116" s="1"/>
  <c r="G65" i="115"/>
  <c r="E43" i="115"/>
  <c r="E19" i="115"/>
  <c r="G64" i="115"/>
  <c r="G62" i="115"/>
  <c r="G59" i="115"/>
  <c r="G56" i="115"/>
  <c r="G49" i="115"/>
  <c r="E42" i="115"/>
  <c r="E41" i="115"/>
  <c r="E39" i="115" s="1"/>
  <c r="E40" i="115"/>
  <c r="E38" i="115"/>
  <c r="E37" i="115"/>
  <c r="E36" i="115"/>
  <c r="E35" i="115"/>
  <c r="E33" i="115"/>
  <c r="E32" i="115" s="1"/>
  <c r="E31" i="115"/>
  <c r="E30" i="115"/>
  <c r="E29" i="115"/>
  <c r="E43" i="114"/>
  <c r="E21" i="114"/>
  <c r="E19" i="114"/>
  <c r="G64" i="114"/>
  <c r="G66" i="114" s="1"/>
  <c r="G62" i="114"/>
  <c r="G59" i="114"/>
  <c r="G56" i="114"/>
  <c r="G49" i="114"/>
  <c r="E42" i="114"/>
  <c r="E41" i="114"/>
  <c r="E40" i="114"/>
  <c r="E38" i="114"/>
  <c r="E37" i="114"/>
  <c r="E36" i="114"/>
  <c r="E35" i="114"/>
  <c r="E34" i="114"/>
  <c r="E33" i="114"/>
  <c r="E32" i="114" s="1"/>
  <c r="E31" i="114"/>
  <c r="E30" i="114"/>
  <c r="E29" i="114"/>
  <c r="E28" i="114" s="1"/>
  <c r="E22" i="114"/>
  <c r="E43" i="113"/>
  <c r="E22" i="100"/>
  <c r="G62" i="109"/>
  <c r="G62" i="108"/>
  <c r="E27" i="141" l="1"/>
  <c r="E44" i="141" s="1"/>
  <c r="E28" i="139"/>
  <c r="E34" i="115"/>
  <c r="E39" i="139"/>
  <c r="E27" i="139" s="1"/>
  <c r="E44" i="139" s="1"/>
  <c r="E39" i="122"/>
  <c r="E28" i="122"/>
  <c r="E27" i="122" s="1"/>
  <c r="E44" i="122" s="1"/>
  <c r="G66" i="121"/>
  <c r="E39" i="121"/>
  <c r="E28" i="121"/>
  <c r="G66" i="120"/>
  <c r="E28" i="120"/>
  <c r="E27" i="120" s="1"/>
  <c r="E44" i="120" s="1"/>
  <c r="G62" i="119"/>
  <c r="E39" i="119"/>
  <c r="E34" i="119"/>
  <c r="E27" i="119" s="1"/>
  <c r="E44" i="119" s="1"/>
  <c r="G49" i="119"/>
  <c r="G49" i="118"/>
  <c r="E39" i="118"/>
  <c r="E27" i="118" s="1"/>
  <c r="E44" i="118" s="1"/>
  <c r="E22" i="117"/>
  <c r="E39" i="117"/>
  <c r="E27" i="117" s="1"/>
  <c r="E44" i="117" s="1"/>
  <c r="E28" i="117"/>
  <c r="G66" i="116"/>
  <c r="E39" i="116"/>
  <c r="E28" i="116"/>
  <c r="E27" i="116" s="1"/>
  <c r="E44" i="116" s="1"/>
  <c r="G66" i="115"/>
  <c r="E28" i="115"/>
  <c r="E27" i="115" s="1"/>
  <c r="E44" i="115" s="1"/>
  <c r="E22" i="115"/>
  <c r="E39" i="114"/>
  <c r="E27" i="114" s="1"/>
  <c r="E44" i="114" s="1"/>
  <c r="G64" i="113"/>
  <c r="G62" i="113"/>
  <c r="G59" i="113"/>
  <c r="G56" i="113"/>
  <c r="G49" i="113"/>
  <c r="E42" i="113"/>
  <c r="E41" i="113"/>
  <c r="E40" i="113"/>
  <c r="E38" i="113"/>
  <c r="E37" i="113"/>
  <c r="E36" i="113"/>
  <c r="E35" i="113"/>
  <c r="E33" i="113"/>
  <c r="E32" i="113"/>
  <c r="E31" i="113"/>
  <c r="E30" i="113"/>
  <c r="E29" i="113"/>
  <c r="E22" i="113"/>
  <c r="G65" i="100"/>
  <c r="E43" i="100"/>
  <c r="G64" i="100"/>
  <c r="G62" i="100"/>
  <c r="G59" i="100"/>
  <c r="G56" i="100"/>
  <c r="G49" i="100"/>
  <c r="E42" i="100"/>
  <c r="E41" i="100"/>
  <c r="E40" i="100"/>
  <c r="E38" i="100"/>
  <c r="E37" i="100"/>
  <c r="E36" i="100"/>
  <c r="E34" i="100" s="1"/>
  <c r="E35" i="100"/>
  <c r="E33" i="100"/>
  <c r="E32" i="100"/>
  <c r="E31" i="100"/>
  <c r="E30" i="100"/>
  <c r="E29" i="100"/>
  <c r="E28" i="100"/>
  <c r="E43" i="99"/>
  <c r="E18" i="99"/>
  <c r="E17" i="99"/>
  <c r="G64" i="99"/>
  <c r="G66" i="99" s="1"/>
  <c r="G62" i="99"/>
  <c r="G59" i="99"/>
  <c r="G56" i="99"/>
  <c r="G49" i="99"/>
  <c r="E42" i="99"/>
  <c r="E41" i="99"/>
  <c r="E40" i="99"/>
  <c r="E38" i="99"/>
  <c r="E37" i="99"/>
  <c r="E36" i="99"/>
  <c r="E35" i="99"/>
  <c r="E34" i="99"/>
  <c r="E33" i="99"/>
  <c r="E32" i="99" s="1"/>
  <c r="E31" i="99"/>
  <c r="E30" i="99"/>
  <c r="E29" i="99"/>
  <c r="E28" i="99" s="1"/>
  <c r="E22" i="99"/>
  <c r="E43" i="98"/>
  <c r="G64" i="98"/>
  <c r="G66" i="98" s="1"/>
  <c r="G62" i="98"/>
  <c r="G59" i="98"/>
  <c r="G56" i="98"/>
  <c r="G49" i="98"/>
  <c r="E42" i="98"/>
  <c r="E41" i="98"/>
  <c r="E40" i="98"/>
  <c r="E38" i="98"/>
  <c r="E37" i="98"/>
  <c r="E36" i="98"/>
  <c r="E35" i="98"/>
  <c r="E33" i="98"/>
  <c r="E32" i="98" s="1"/>
  <c r="E31" i="98"/>
  <c r="E30" i="98"/>
  <c r="E29" i="98"/>
  <c r="E22" i="98"/>
  <c r="E43" i="97"/>
  <c r="G64" i="97"/>
  <c r="G66" i="97" s="1"/>
  <c r="G62" i="97"/>
  <c r="G59" i="97"/>
  <c r="G56" i="97"/>
  <c r="G49" i="97"/>
  <c r="E42" i="97"/>
  <c r="E41" i="97"/>
  <c r="E40" i="97"/>
  <c r="E38" i="97"/>
  <c r="E37" i="97"/>
  <c r="E36" i="97"/>
  <c r="E35" i="97"/>
  <c r="E34" i="97"/>
  <c r="E33" i="97"/>
  <c r="E32" i="97" s="1"/>
  <c r="E31" i="97"/>
  <c r="E30" i="97"/>
  <c r="E29" i="97"/>
  <c r="E28" i="97" s="1"/>
  <c r="E22" i="97"/>
  <c r="E43" i="81"/>
  <c r="G64" i="81"/>
  <c r="G66" i="81" s="1"/>
  <c r="G62" i="81"/>
  <c r="G59" i="81"/>
  <c r="G56" i="81"/>
  <c r="G49" i="81"/>
  <c r="E42" i="81"/>
  <c r="E41" i="81"/>
  <c r="E40" i="81"/>
  <c r="E38" i="81"/>
  <c r="E37" i="81"/>
  <c r="E36" i="81"/>
  <c r="E35" i="81"/>
  <c r="E33" i="81"/>
  <c r="E32" i="81"/>
  <c r="E31" i="81"/>
  <c r="E30" i="81"/>
  <c r="E29" i="81"/>
  <c r="E22" i="81"/>
  <c r="E43" i="109"/>
  <c r="G64" i="109"/>
  <c r="G66" i="109" s="1"/>
  <c r="G59" i="109"/>
  <c r="G56" i="109"/>
  <c r="G49" i="109"/>
  <c r="E42" i="109"/>
  <c r="E41" i="109"/>
  <c r="E40" i="109"/>
  <c r="E37" i="109"/>
  <c r="E36" i="109"/>
  <c r="E34" i="109" s="1"/>
  <c r="E35" i="109"/>
  <c r="E33" i="109"/>
  <c r="E32" i="109" s="1"/>
  <c r="E31" i="109"/>
  <c r="E30" i="109"/>
  <c r="E29" i="109"/>
  <c r="E28" i="109" s="1"/>
  <c r="E22" i="109"/>
  <c r="E35" i="80"/>
  <c r="E35" i="79"/>
  <c r="E35" i="78"/>
  <c r="E35" i="77"/>
  <c r="E35" i="76"/>
  <c r="E35" i="94"/>
  <c r="E35" i="93"/>
  <c r="E35" i="92"/>
  <c r="E35" i="91"/>
  <c r="E35" i="90"/>
  <c r="E35" i="82"/>
  <c r="E35" i="87"/>
  <c r="E35" i="86"/>
  <c r="E35" i="85"/>
  <c r="E35" i="84"/>
  <c r="E35" i="83"/>
  <c r="E35" i="89"/>
  <c r="E35" i="88"/>
  <c r="E35" i="75"/>
  <c r="E35" i="74"/>
  <c r="E35" i="73"/>
  <c r="E35" i="72"/>
  <c r="E35" i="71"/>
  <c r="E35" i="70"/>
  <c r="E35" i="69"/>
  <c r="E35" i="68"/>
  <c r="E35" i="67"/>
  <c r="E35" i="66"/>
  <c r="E35" i="65"/>
  <c r="E35" i="64"/>
  <c r="E35" i="3"/>
  <c r="E43" i="108"/>
  <c r="E35" i="108"/>
  <c r="G64" i="108"/>
  <c r="G66" i="108" s="1"/>
  <c r="G59" i="108"/>
  <c r="G56" i="108"/>
  <c r="G49" i="108"/>
  <c r="E42" i="108"/>
  <c r="E41" i="108"/>
  <c r="E40" i="108"/>
  <c r="E37" i="108"/>
  <c r="E36" i="108"/>
  <c r="E33" i="108"/>
  <c r="E32" i="108" s="1"/>
  <c r="E31" i="108"/>
  <c r="E30" i="108"/>
  <c r="E29" i="108"/>
  <c r="E22" i="108"/>
  <c r="E34" i="108" l="1"/>
  <c r="E39" i="81"/>
  <c r="E34" i="98"/>
  <c r="E34" i="113"/>
  <c r="E39" i="108"/>
  <c r="E34" i="81"/>
  <c r="E27" i="121"/>
  <c r="E44" i="121" s="1"/>
  <c r="G66" i="113"/>
  <c r="E39" i="113"/>
  <c r="E28" i="113"/>
  <c r="E27" i="113" s="1"/>
  <c r="E44" i="113" s="1"/>
  <c r="G66" i="100"/>
  <c r="E39" i="100"/>
  <c r="E27" i="100" s="1"/>
  <c r="E44" i="100" s="1"/>
  <c r="E39" i="99"/>
  <c r="E27" i="99" s="1"/>
  <c r="E44" i="99" s="1"/>
  <c r="E39" i="98"/>
  <c r="E28" i="98"/>
  <c r="E27" i="98" s="1"/>
  <c r="E44" i="98" s="1"/>
  <c r="E39" i="97"/>
  <c r="E27" i="97" s="1"/>
  <c r="E44" i="97" s="1"/>
  <c r="E28" i="81"/>
  <c r="E27" i="81" s="1"/>
  <c r="E44" i="81" s="1"/>
  <c r="E39" i="109"/>
  <c r="E27" i="109"/>
  <c r="E44" i="109" s="1"/>
  <c r="E28" i="108"/>
  <c r="E27" i="108" s="1"/>
  <c r="E44" i="108" s="1"/>
  <c r="G65" i="80"/>
  <c r="E43" i="80"/>
  <c r="G64" i="80"/>
  <c r="G62" i="80"/>
  <c r="G59" i="80"/>
  <c r="G56" i="80"/>
  <c r="G49" i="80"/>
  <c r="E42" i="80"/>
  <c r="E41" i="80"/>
  <c r="E40" i="80"/>
  <c r="E38" i="80"/>
  <c r="E37" i="80"/>
  <c r="E36" i="80"/>
  <c r="E33" i="80"/>
  <c r="E32" i="80" s="1"/>
  <c r="E31" i="80"/>
  <c r="E30" i="80"/>
  <c r="E29" i="80"/>
  <c r="E22" i="80"/>
  <c r="G65" i="79"/>
  <c r="E43" i="79"/>
  <c r="E21" i="79"/>
  <c r="E19" i="79"/>
  <c r="E20" i="79"/>
  <c r="E18" i="79"/>
  <c r="E22" i="79" s="1"/>
  <c r="G64" i="79"/>
  <c r="G62" i="79"/>
  <c r="G59" i="79"/>
  <c r="G56" i="79"/>
  <c r="G49" i="79"/>
  <c r="E42" i="79"/>
  <c r="E41" i="79"/>
  <c r="E39" i="79" s="1"/>
  <c r="E40" i="79"/>
  <c r="E38" i="79"/>
  <c r="E37" i="79"/>
  <c r="E36" i="79"/>
  <c r="E34" i="79" s="1"/>
  <c r="E33" i="79"/>
  <c r="E32" i="79"/>
  <c r="E31" i="79"/>
  <c r="E30" i="79"/>
  <c r="E29" i="79"/>
  <c r="E43" i="78"/>
  <c r="E21" i="78"/>
  <c r="E19" i="78"/>
  <c r="E20" i="78"/>
  <c r="E18" i="78"/>
  <c r="E22" i="78" s="1"/>
  <c r="G64" i="78"/>
  <c r="G62" i="78"/>
  <c r="G59" i="78"/>
  <c r="G56" i="78"/>
  <c r="G49" i="78"/>
  <c r="E42" i="78"/>
  <c r="E41" i="78"/>
  <c r="E40" i="78"/>
  <c r="E39" i="78" s="1"/>
  <c r="E38" i="78"/>
  <c r="E37" i="78"/>
  <c r="E36" i="78"/>
  <c r="E34" i="78"/>
  <c r="E33" i="78"/>
  <c r="E32" i="78" s="1"/>
  <c r="E31" i="78"/>
  <c r="E30" i="78"/>
  <c r="E28" i="78" s="1"/>
  <c r="E29" i="78"/>
  <c r="G65" i="77"/>
  <c r="E43" i="77"/>
  <c r="G64" i="77"/>
  <c r="G62" i="77"/>
  <c r="G59" i="77"/>
  <c r="G56" i="77"/>
  <c r="G49" i="77"/>
  <c r="E42" i="77"/>
  <c r="E41" i="77"/>
  <c r="E40" i="77"/>
  <c r="E38" i="77"/>
  <c r="E37" i="77"/>
  <c r="E36" i="77"/>
  <c r="E34" i="77"/>
  <c r="E33" i="77"/>
  <c r="E32" i="77" s="1"/>
  <c r="E31" i="77"/>
  <c r="E30" i="77"/>
  <c r="E29" i="77"/>
  <c r="E22" i="77"/>
  <c r="E43" i="76"/>
  <c r="E23" i="76"/>
  <c r="E21" i="76"/>
  <c r="E19" i="76"/>
  <c r="G64" i="76"/>
  <c r="G66" i="76" s="1"/>
  <c r="G62" i="76"/>
  <c r="G59" i="76"/>
  <c r="G56" i="76"/>
  <c r="G49" i="76"/>
  <c r="E42" i="76"/>
  <c r="E41" i="76"/>
  <c r="E39" i="76" s="1"/>
  <c r="E40" i="76"/>
  <c r="E38" i="76"/>
  <c r="E37" i="76"/>
  <c r="E36" i="76"/>
  <c r="E34" i="76" s="1"/>
  <c r="E33" i="76"/>
  <c r="E32" i="76"/>
  <c r="E31" i="76"/>
  <c r="E30" i="76"/>
  <c r="E29" i="76"/>
  <c r="E22" i="76"/>
  <c r="E43" i="94"/>
  <c r="G64" i="94"/>
  <c r="G66" i="94" s="1"/>
  <c r="G62" i="94"/>
  <c r="G59" i="94"/>
  <c r="G56" i="94"/>
  <c r="G49" i="94"/>
  <c r="E42" i="94"/>
  <c r="E41" i="94"/>
  <c r="E40" i="94"/>
  <c r="E38" i="94"/>
  <c r="E37" i="94"/>
  <c r="E36" i="94"/>
  <c r="E34" i="94" s="1"/>
  <c r="E33" i="94"/>
  <c r="E32" i="94" s="1"/>
  <c r="E31" i="94"/>
  <c r="E30" i="94"/>
  <c r="E29" i="94"/>
  <c r="E22" i="94"/>
  <c r="E43" i="93"/>
  <c r="G64" i="93"/>
  <c r="G66" i="93" s="1"/>
  <c r="G62" i="93"/>
  <c r="G59" i="93"/>
  <c r="G56" i="93"/>
  <c r="G49" i="93"/>
  <c r="E42" i="93"/>
  <c r="E41" i="93"/>
  <c r="E40" i="93"/>
  <c r="E38" i="93"/>
  <c r="E37" i="93"/>
  <c r="E36" i="93"/>
  <c r="E33" i="93"/>
  <c r="E32" i="93"/>
  <c r="E31" i="93"/>
  <c r="E28" i="93" s="1"/>
  <c r="E30" i="93"/>
  <c r="E29" i="93"/>
  <c r="E22" i="93"/>
  <c r="E27" i="78" l="1"/>
  <c r="E44" i="78" s="1"/>
  <c r="E39" i="93"/>
  <c r="E39" i="94"/>
  <c r="E39" i="77"/>
  <c r="E28" i="80"/>
  <c r="G66" i="80"/>
  <c r="E34" i="80"/>
  <c r="E27" i="80" s="1"/>
  <c r="E44" i="80" s="1"/>
  <c r="E39" i="80"/>
  <c r="G66" i="79"/>
  <c r="E28" i="79"/>
  <c r="E27" i="79"/>
  <c r="E44" i="79" s="1"/>
  <c r="G66" i="78"/>
  <c r="G66" i="77"/>
  <c r="E28" i="77"/>
  <c r="E27" i="77" s="1"/>
  <c r="E44" i="77" s="1"/>
  <c r="E28" i="76"/>
  <c r="E27" i="76" s="1"/>
  <c r="E44" i="76" s="1"/>
  <c r="E28" i="94"/>
  <c r="E27" i="94" s="1"/>
  <c r="E44" i="94" s="1"/>
  <c r="E34" i="93"/>
  <c r="E27" i="93" s="1"/>
  <c r="E44" i="93" s="1"/>
  <c r="E43" i="92"/>
  <c r="E19" i="92"/>
  <c r="E20" i="92"/>
  <c r="E18" i="92"/>
  <c r="G64" i="92"/>
  <c r="G62" i="92"/>
  <c r="G59" i="92"/>
  <c r="G56" i="92"/>
  <c r="G49" i="92"/>
  <c r="E42" i="92"/>
  <c r="E41" i="92"/>
  <c r="E40" i="92"/>
  <c r="E38" i="92"/>
  <c r="E37" i="92"/>
  <c r="E36" i="92"/>
  <c r="E34" i="92" s="1"/>
  <c r="E33" i="92"/>
  <c r="E32" i="92"/>
  <c r="E31" i="92"/>
  <c r="E30" i="92"/>
  <c r="E29" i="92"/>
  <c r="G65" i="91"/>
  <c r="E43" i="91"/>
  <c r="E21" i="91"/>
  <c r="E19" i="91"/>
  <c r="E18" i="91"/>
  <c r="E17" i="91"/>
  <c r="G64" i="91"/>
  <c r="G62" i="91"/>
  <c r="G59" i="91"/>
  <c r="G56" i="91"/>
  <c r="G49" i="91"/>
  <c r="E42" i="91"/>
  <c r="E41" i="91"/>
  <c r="E40" i="91"/>
  <c r="E38" i="91"/>
  <c r="E37" i="91"/>
  <c r="E36" i="91"/>
  <c r="E34" i="91"/>
  <c r="E33" i="91"/>
  <c r="E32" i="91" s="1"/>
  <c r="E31" i="91"/>
  <c r="E30" i="91"/>
  <c r="E29" i="91"/>
  <c r="E28" i="91" s="1"/>
  <c r="E43" i="90"/>
  <c r="E23" i="90"/>
  <c r="E19" i="90"/>
  <c r="E20" i="90"/>
  <c r="E18" i="90"/>
  <c r="G64" i="90"/>
  <c r="G66" i="90" s="1"/>
  <c r="G62" i="90"/>
  <c r="G59" i="90"/>
  <c r="G56" i="90"/>
  <c r="G49" i="90"/>
  <c r="E42" i="90"/>
  <c r="E41" i="90"/>
  <c r="E40" i="90"/>
  <c r="E38" i="90"/>
  <c r="E37" i="90"/>
  <c r="E36" i="90"/>
  <c r="E34" i="90" s="1"/>
  <c r="E33" i="90"/>
  <c r="E32" i="90" s="1"/>
  <c r="E31" i="90"/>
  <c r="E30" i="90"/>
  <c r="E29" i="90"/>
  <c r="E28" i="90" l="1"/>
  <c r="E39" i="90"/>
  <c r="G66" i="91"/>
  <c r="E27" i="90"/>
  <c r="E44" i="90" s="1"/>
  <c r="G66" i="92"/>
  <c r="E22" i="92"/>
  <c r="E39" i="92"/>
  <c r="E28" i="92"/>
  <c r="E27" i="92" s="1"/>
  <c r="E44" i="92" s="1"/>
  <c r="E22" i="91"/>
  <c r="E39" i="91"/>
  <c r="E27" i="91" s="1"/>
  <c r="E44" i="91" s="1"/>
  <c r="E22" i="90"/>
  <c r="G65" i="82"/>
  <c r="E43" i="82"/>
  <c r="E23" i="82"/>
  <c r="E21" i="82"/>
  <c r="E19" i="82"/>
  <c r="E18" i="82"/>
  <c r="G64" i="82"/>
  <c r="G62" i="82"/>
  <c r="G59" i="82"/>
  <c r="G56" i="82"/>
  <c r="G49" i="82"/>
  <c r="E42" i="82"/>
  <c r="E41" i="82"/>
  <c r="E40" i="82"/>
  <c r="E38" i="82"/>
  <c r="E37" i="82"/>
  <c r="E36" i="82"/>
  <c r="E34" i="82"/>
  <c r="E33" i="82"/>
  <c r="E32" i="82" s="1"/>
  <c r="E31" i="82"/>
  <c r="E30" i="82"/>
  <c r="E29" i="82"/>
  <c r="G65" i="87"/>
  <c r="E43" i="87"/>
  <c r="E23" i="87"/>
  <c r="E19" i="87"/>
  <c r="E20" i="87"/>
  <c r="E18" i="87"/>
  <c r="G64" i="87"/>
  <c r="G62" i="87"/>
  <c r="G59" i="87"/>
  <c r="G56" i="87"/>
  <c r="G49" i="87"/>
  <c r="E42" i="87"/>
  <c r="E41" i="87"/>
  <c r="E39" i="87" s="1"/>
  <c r="E40" i="87"/>
  <c r="E38" i="87"/>
  <c r="E37" i="87"/>
  <c r="E36" i="87"/>
  <c r="E34" i="87" s="1"/>
  <c r="E33" i="87"/>
  <c r="E32" i="87" s="1"/>
  <c r="E31" i="87"/>
  <c r="E30" i="87"/>
  <c r="E29" i="87"/>
  <c r="E22" i="82" l="1"/>
  <c r="G66" i="82"/>
  <c r="E39" i="82"/>
  <c r="E28" i="82"/>
  <c r="E27" i="82" s="1"/>
  <c r="E44" i="82" s="1"/>
  <c r="G66" i="87"/>
  <c r="E22" i="87"/>
  <c r="E28" i="87"/>
  <c r="E27" i="87" s="1"/>
  <c r="E44" i="87" s="1"/>
  <c r="E43" i="86"/>
  <c r="E19" i="86"/>
  <c r="G64" i="86"/>
  <c r="G66" i="86" s="1"/>
  <c r="G62" i="86"/>
  <c r="G59" i="86"/>
  <c r="G56" i="86"/>
  <c r="G49" i="86"/>
  <c r="E42" i="86"/>
  <c r="E41" i="86"/>
  <c r="E40" i="86"/>
  <c r="E38" i="86"/>
  <c r="E37" i="86"/>
  <c r="E36" i="86"/>
  <c r="E34" i="86"/>
  <c r="E33" i="86"/>
  <c r="E32" i="86"/>
  <c r="E31" i="86"/>
  <c r="E30" i="86"/>
  <c r="E29" i="86"/>
  <c r="E22" i="86"/>
  <c r="E43" i="85"/>
  <c r="G64" i="85"/>
  <c r="G66" i="85" s="1"/>
  <c r="G62" i="85"/>
  <c r="G59" i="85"/>
  <c r="G56" i="85"/>
  <c r="G49" i="85"/>
  <c r="E42" i="85"/>
  <c r="E41" i="85"/>
  <c r="E40" i="85"/>
  <c r="E38" i="85"/>
  <c r="E37" i="85"/>
  <c r="E36" i="85"/>
  <c r="E34" i="85" s="1"/>
  <c r="E33" i="85"/>
  <c r="E32" i="85" s="1"/>
  <c r="E31" i="85"/>
  <c r="E30" i="85"/>
  <c r="E29" i="85"/>
  <c r="E22" i="85"/>
  <c r="E28" i="85" l="1"/>
  <c r="E39" i="85"/>
  <c r="E39" i="86"/>
  <c r="E28" i="86"/>
  <c r="E27" i="86" s="1"/>
  <c r="E44" i="86" s="1"/>
  <c r="E27" i="85"/>
  <c r="E44" i="85" s="1"/>
  <c r="E43" i="84"/>
  <c r="E43" i="83"/>
  <c r="E23" i="84"/>
  <c r="E18" i="84"/>
  <c r="G64" i="84"/>
  <c r="G66" i="84" s="1"/>
  <c r="G62" i="84"/>
  <c r="G59" i="84"/>
  <c r="G56" i="84"/>
  <c r="G49" i="84"/>
  <c r="E42" i="84"/>
  <c r="E41" i="84"/>
  <c r="E39" i="84" s="1"/>
  <c r="E40" i="84"/>
  <c r="E38" i="84"/>
  <c r="E37" i="84"/>
  <c r="E36" i="84"/>
  <c r="E34" i="84" s="1"/>
  <c r="E33" i="84"/>
  <c r="E32" i="84" s="1"/>
  <c r="E31" i="84"/>
  <c r="E30" i="84"/>
  <c r="E29" i="84"/>
  <c r="E22" i="84"/>
  <c r="E23" i="83"/>
  <c r="E19" i="83"/>
  <c r="E20" i="83"/>
  <c r="E18" i="83"/>
  <c r="E22" i="83" s="1"/>
  <c r="G64" i="83"/>
  <c r="G66" i="83" s="1"/>
  <c r="G62" i="83"/>
  <c r="G59" i="83"/>
  <c r="G56" i="83"/>
  <c r="G49" i="83"/>
  <c r="E42" i="83"/>
  <c r="E41" i="83"/>
  <c r="E40" i="83"/>
  <c r="E38" i="83"/>
  <c r="E37" i="83"/>
  <c r="E36" i="83"/>
  <c r="E34" i="83"/>
  <c r="E33" i="83"/>
  <c r="E32" i="83" s="1"/>
  <c r="E31" i="83"/>
  <c r="E30" i="83"/>
  <c r="E29" i="83"/>
  <c r="E43" i="89"/>
  <c r="E23" i="89"/>
  <c r="G64" i="89"/>
  <c r="G66" i="89" s="1"/>
  <c r="G62" i="89"/>
  <c r="G59" i="89"/>
  <c r="G56" i="89"/>
  <c r="G49" i="89"/>
  <c r="E42" i="89"/>
  <c r="E41" i="89"/>
  <c r="E39" i="89" s="1"/>
  <c r="E40" i="89"/>
  <c r="E38" i="89"/>
  <c r="E37" i="89"/>
  <c r="E36" i="89"/>
  <c r="E34" i="89" s="1"/>
  <c r="E33" i="89"/>
  <c r="E32" i="89" s="1"/>
  <c r="E31" i="89"/>
  <c r="E30" i="89"/>
  <c r="E29" i="89"/>
  <c r="E22" i="89"/>
  <c r="E43" i="88"/>
  <c r="E23" i="88"/>
  <c r="E18" i="88"/>
  <c r="G64" i="88"/>
  <c r="G66" i="88" s="1"/>
  <c r="G62" i="88"/>
  <c r="G59" i="88"/>
  <c r="G56" i="88"/>
  <c r="G49" i="88"/>
  <c r="E42" i="88"/>
  <c r="E41" i="88"/>
  <c r="E40" i="88"/>
  <c r="E38" i="88"/>
  <c r="E37" i="88"/>
  <c r="E36" i="88"/>
  <c r="E34" i="88"/>
  <c r="E33" i="88"/>
  <c r="E32" i="88" s="1"/>
  <c r="E31" i="88"/>
  <c r="E30" i="88"/>
  <c r="E29" i="88"/>
  <c r="E28" i="88" s="1"/>
  <c r="E39" i="83" l="1"/>
  <c r="E28" i="84"/>
  <c r="E27" i="84" s="1"/>
  <c r="E44" i="84" s="1"/>
  <c r="E28" i="83"/>
  <c r="E27" i="83" s="1"/>
  <c r="E44" i="83" s="1"/>
  <c r="E28" i="89"/>
  <c r="E27" i="89" s="1"/>
  <c r="E44" i="89" s="1"/>
  <c r="E22" i="88"/>
  <c r="E39" i="88"/>
  <c r="E27" i="88" s="1"/>
  <c r="E44" i="88" s="1"/>
  <c r="E43" i="75"/>
  <c r="E20" i="75"/>
  <c r="G62" i="75"/>
  <c r="G59" i="75"/>
  <c r="G56" i="75"/>
  <c r="G64" i="75"/>
  <c r="G66" i="75" s="1"/>
  <c r="G49" i="75"/>
  <c r="E42" i="75"/>
  <c r="E41" i="75"/>
  <c r="E40" i="75"/>
  <c r="E38" i="75"/>
  <c r="E37" i="75"/>
  <c r="E36" i="75"/>
  <c r="E34" i="75"/>
  <c r="E33" i="75"/>
  <c r="E32" i="75" s="1"/>
  <c r="E31" i="75"/>
  <c r="E30" i="75"/>
  <c r="E29" i="75"/>
  <c r="E28" i="75" s="1"/>
  <c r="E22" i="75"/>
  <c r="G65" i="74"/>
  <c r="G63" i="74"/>
  <c r="G50" i="74"/>
  <c r="E43" i="74"/>
  <c r="E19" i="74"/>
  <c r="E17" i="74"/>
  <c r="G64" i="74"/>
  <c r="G66" i="74" s="1"/>
  <c r="G62" i="74"/>
  <c r="G59" i="74"/>
  <c r="G56" i="74"/>
  <c r="G49" i="74"/>
  <c r="E42" i="74"/>
  <c r="E41" i="74"/>
  <c r="E40" i="74"/>
  <c r="E38" i="74"/>
  <c r="E37" i="74"/>
  <c r="E36" i="74"/>
  <c r="E34" i="74" s="1"/>
  <c r="E33" i="74"/>
  <c r="E32" i="74" s="1"/>
  <c r="E31" i="74"/>
  <c r="E30" i="74"/>
  <c r="E29" i="74"/>
  <c r="E22" i="74"/>
  <c r="E43" i="73"/>
  <c r="E21" i="73"/>
  <c r="E19" i="73"/>
  <c r="G64" i="73"/>
  <c r="G62" i="73"/>
  <c r="G59" i="73"/>
  <c r="G56" i="73"/>
  <c r="G49" i="73"/>
  <c r="E42" i="73"/>
  <c r="E41" i="73"/>
  <c r="E40" i="73"/>
  <c r="E38" i="73"/>
  <c r="E37" i="73"/>
  <c r="E36" i="73"/>
  <c r="E34" i="73"/>
  <c r="E33" i="73"/>
  <c r="E32" i="73" s="1"/>
  <c r="E31" i="73"/>
  <c r="E30" i="73"/>
  <c r="E29" i="73"/>
  <c r="E22" i="73"/>
  <c r="G65" i="72"/>
  <c r="E43" i="72"/>
  <c r="E23" i="72"/>
  <c r="E21" i="72"/>
  <c r="E19" i="72"/>
  <c r="E20" i="72"/>
  <c r="E17" i="72"/>
  <c r="E39" i="74" l="1"/>
  <c r="E39" i="75"/>
  <c r="E27" i="75" s="1"/>
  <c r="E44" i="75" s="1"/>
  <c r="E28" i="74"/>
  <c r="E27" i="74"/>
  <c r="E44" i="74" s="1"/>
  <c r="G66" i="73"/>
  <c r="E39" i="73"/>
  <c r="E28" i="73"/>
  <c r="G62" i="72"/>
  <c r="G59" i="72"/>
  <c r="G56" i="72"/>
  <c r="G64" i="72"/>
  <c r="G66" i="72" s="1"/>
  <c r="G49" i="72"/>
  <c r="E42" i="72"/>
  <c r="E41" i="72"/>
  <c r="E40" i="72"/>
  <c r="E38" i="72"/>
  <c r="E37" i="72"/>
  <c r="E36" i="72"/>
  <c r="E34" i="72" s="1"/>
  <c r="E33" i="72"/>
  <c r="E32" i="72" s="1"/>
  <c r="E31" i="72"/>
  <c r="E30" i="72"/>
  <c r="E29" i="72"/>
  <c r="E22" i="72"/>
  <c r="E18" i="71"/>
  <c r="E20" i="71"/>
  <c r="E21" i="71"/>
  <c r="E43" i="71"/>
  <c r="G65" i="71"/>
  <c r="G50" i="71"/>
  <c r="G64" i="71"/>
  <c r="G66" i="71" s="1"/>
  <c r="G62" i="71"/>
  <c r="G59" i="71"/>
  <c r="G56" i="71"/>
  <c r="G49" i="71"/>
  <c r="E42" i="71"/>
  <c r="E41" i="71"/>
  <c r="E40" i="71"/>
  <c r="E38" i="71"/>
  <c r="E37" i="71"/>
  <c r="E36" i="71"/>
  <c r="E33" i="71"/>
  <c r="E32" i="71"/>
  <c r="E31" i="71"/>
  <c r="E30" i="71"/>
  <c r="E29" i="71"/>
  <c r="E21" i="70"/>
  <c r="E19" i="70"/>
  <c r="E27" i="73" l="1"/>
  <c r="E44" i="73" s="1"/>
  <c r="E39" i="72"/>
  <c r="E28" i="72"/>
  <c r="E27" i="72" s="1"/>
  <c r="E44" i="72" s="1"/>
  <c r="E34" i="71"/>
  <c r="E22" i="71"/>
  <c r="E39" i="71"/>
  <c r="E28" i="71"/>
  <c r="E27" i="71" s="1"/>
  <c r="E44" i="71" s="1"/>
  <c r="G50" i="143"/>
  <c r="E43" i="143"/>
  <c r="E20" i="143"/>
  <c r="E18" i="143"/>
  <c r="E17" i="143"/>
  <c r="G62" i="143"/>
  <c r="G59" i="143"/>
  <c r="G56" i="143"/>
  <c r="G49" i="143"/>
  <c r="E42" i="143"/>
  <c r="E41" i="143"/>
  <c r="E40" i="143"/>
  <c r="E39" i="143" s="1"/>
  <c r="E38" i="143"/>
  <c r="E37" i="143"/>
  <c r="E36" i="143"/>
  <c r="E33" i="143"/>
  <c r="E32" i="143" s="1"/>
  <c r="E31" i="143"/>
  <c r="E30" i="143"/>
  <c r="E29" i="143"/>
  <c r="E28" i="143" l="1"/>
  <c r="E22" i="143"/>
  <c r="E34" i="143"/>
  <c r="E27" i="143" s="1"/>
  <c r="E44" i="143" s="1"/>
  <c r="G64" i="143"/>
  <c r="G66" i="143" s="1"/>
  <c r="G63" i="70"/>
  <c r="G60" i="70"/>
  <c r="G57" i="70"/>
  <c r="G50" i="70"/>
  <c r="G49" i="70" s="1"/>
  <c r="G47" i="70"/>
  <c r="E43" i="70"/>
  <c r="E22" i="70"/>
  <c r="G64" i="70"/>
  <c r="G66" i="70" s="1"/>
  <c r="G62" i="70"/>
  <c r="G59" i="70"/>
  <c r="G56" i="70"/>
  <c r="E42" i="70"/>
  <c r="E41" i="70"/>
  <c r="E40" i="70"/>
  <c r="E38" i="70"/>
  <c r="E37" i="70"/>
  <c r="E36" i="70"/>
  <c r="E34" i="70"/>
  <c r="E33" i="70"/>
  <c r="E32" i="70"/>
  <c r="E31" i="70"/>
  <c r="E30" i="70"/>
  <c r="E29" i="70"/>
  <c r="E43" i="69"/>
  <c r="G57" i="69"/>
  <c r="E23" i="69"/>
  <c r="E19" i="69"/>
  <c r="E20" i="69"/>
  <c r="E18" i="69"/>
  <c r="E17" i="69"/>
  <c r="G62" i="69"/>
  <c r="G64" i="69"/>
  <c r="G66" i="69" s="1"/>
  <c r="G59" i="69"/>
  <c r="G56" i="69"/>
  <c r="G49" i="69"/>
  <c r="E42" i="69"/>
  <c r="E41" i="69"/>
  <c r="E40" i="69"/>
  <c r="E38" i="69"/>
  <c r="E37" i="69"/>
  <c r="E36" i="69"/>
  <c r="E33" i="69"/>
  <c r="E32" i="69"/>
  <c r="E31" i="69"/>
  <c r="E28" i="69" s="1"/>
  <c r="E30" i="69"/>
  <c r="E29" i="69"/>
  <c r="E22" i="69" l="1"/>
  <c r="E39" i="69"/>
  <c r="E39" i="70"/>
  <c r="E28" i="70"/>
  <c r="E27" i="70" s="1"/>
  <c r="E44" i="70" s="1"/>
  <c r="E34" i="69"/>
  <c r="E27" i="69"/>
  <c r="E44" i="69" s="1"/>
  <c r="G60" i="68"/>
  <c r="G64" i="68" s="1"/>
  <c r="G66" i="68" s="1"/>
  <c r="E43" i="68"/>
  <c r="G62" i="68"/>
  <c r="G59" i="68"/>
  <c r="G56" i="68"/>
  <c r="G49" i="68"/>
  <c r="E42" i="68"/>
  <c r="E41" i="68"/>
  <c r="E40" i="68"/>
  <c r="E38" i="68"/>
  <c r="E37" i="68"/>
  <c r="E36" i="68"/>
  <c r="E34" i="68"/>
  <c r="E33" i="68"/>
  <c r="E32" i="68" s="1"/>
  <c r="E31" i="68"/>
  <c r="E30" i="68"/>
  <c r="E29" i="68"/>
  <c r="E22" i="68"/>
  <c r="E43" i="67"/>
  <c r="G62" i="67"/>
  <c r="G64" i="67"/>
  <c r="G66" i="67" s="1"/>
  <c r="G59" i="67"/>
  <c r="G56" i="67"/>
  <c r="G49" i="67"/>
  <c r="E42" i="67"/>
  <c r="E41" i="67"/>
  <c r="E39" i="67" s="1"/>
  <c r="E40" i="67"/>
  <c r="E38" i="67"/>
  <c r="E37" i="67"/>
  <c r="E36" i="67"/>
  <c r="E34" i="67" s="1"/>
  <c r="E33" i="67"/>
  <c r="E32" i="67"/>
  <c r="E31" i="67"/>
  <c r="E30" i="67"/>
  <c r="E29" i="67"/>
  <c r="E22" i="67"/>
  <c r="G65" i="66"/>
  <c r="G60" i="66"/>
  <c r="E43" i="66"/>
  <c r="G62" i="66"/>
  <c r="G59" i="66"/>
  <c r="G56" i="66"/>
  <c r="G64" i="66"/>
  <c r="G49" i="66"/>
  <c r="E42" i="66"/>
  <c r="E41" i="66"/>
  <c r="E40" i="66"/>
  <c r="E38" i="66"/>
  <c r="E37" i="66"/>
  <c r="E36" i="66"/>
  <c r="E34" i="66"/>
  <c r="E33" i="66"/>
  <c r="E32" i="66" s="1"/>
  <c r="E31" i="66"/>
  <c r="E30" i="66"/>
  <c r="E29" i="66"/>
  <c r="E22" i="66"/>
  <c r="G63" i="65"/>
  <c r="G62" i="65" s="1"/>
  <c r="G60" i="65"/>
  <c r="G54" i="65"/>
  <c r="E43" i="65"/>
  <c r="E29" i="65"/>
  <c r="G56" i="65"/>
  <c r="G49" i="65"/>
  <c r="E42" i="65"/>
  <c r="E41" i="65"/>
  <c r="E39" i="65" s="1"/>
  <c r="E40" i="65"/>
  <c r="E38" i="65"/>
  <c r="E37" i="65"/>
  <c r="E36" i="65"/>
  <c r="E34" i="65" s="1"/>
  <c r="E33" i="65"/>
  <c r="E32" i="65" s="1"/>
  <c r="E31" i="65"/>
  <c r="E30" i="65"/>
  <c r="E22" i="65"/>
  <c r="E28" i="66" l="1"/>
  <c r="G64" i="65"/>
  <c r="G66" i="65" s="1"/>
  <c r="E39" i="68"/>
  <c r="E28" i="68"/>
  <c r="E27" i="68" s="1"/>
  <c r="E44" i="68" s="1"/>
  <c r="E28" i="67"/>
  <c r="E27" i="67"/>
  <c r="E44" i="67" s="1"/>
  <c r="G66" i="66"/>
  <c r="E39" i="66"/>
  <c r="E27" i="66" s="1"/>
  <c r="E44" i="66" s="1"/>
  <c r="G59" i="65"/>
  <c r="E28" i="65"/>
  <c r="E27" i="65" s="1"/>
  <c r="E44" i="65" s="1"/>
  <c r="G50" i="3" l="1"/>
  <c r="G57" i="64" l="1"/>
  <c r="G54" i="64"/>
  <c r="E43" i="64"/>
  <c r="E19" i="64"/>
  <c r="E18" i="64"/>
  <c r="E17" i="64"/>
  <c r="G62" i="64"/>
  <c r="G59" i="64"/>
  <c r="G56" i="64"/>
  <c r="G64" i="64"/>
  <c r="G49" i="64"/>
  <c r="G66" i="64"/>
  <c r="E42" i="64"/>
  <c r="E41" i="64"/>
  <c r="E40" i="64"/>
  <c r="E38" i="64"/>
  <c r="E37" i="64"/>
  <c r="E36" i="64"/>
  <c r="E34" i="64" s="1"/>
  <c r="E33" i="64"/>
  <c r="E32" i="64"/>
  <c r="E31" i="64"/>
  <c r="E30" i="64"/>
  <c r="E29" i="64"/>
  <c r="G57" i="3"/>
  <c r="G47" i="3"/>
  <c r="E43" i="3"/>
  <c r="E29" i="3"/>
  <c r="E42" i="3"/>
  <c r="E41" i="3"/>
  <c r="E40" i="3"/>
  <c r="E38" i="3"/>
  <c r="E37" i="3"/>
  <c r="E36" i="3"/>
  <c r="E33" i="3"/>
  <c r="E31" i="3"/>
  <c r="E30" i="3"/>
  <c r="E18" i="3"/>
  <c r="E17" i="3"/>
  <c r="E22" i="64" l="1"/>
  <c r="E39" i="64"/>
  <c r="E28" i="64"/>
  <c r="G64" i="3"/>
  <c r="G66" i="3" s="1"/>
  <c r="G62" i="3"/>
  <c r="G59" i="3"/>
  <c r="G56" i="3"/>
  <c r="G49" i="3"/>
  <c r="E39" i="3"/>
  <c r="E32" i="3"/>
  <c r="E28" i="3"/>
  <c r="E27" i="64" l="1"/>
  <c r="E44" i="64" s="1"/>
  <c r="E34" i="3"/>
  <c r="E27" i="3"/>
  <c r="E44" i="3" s="1"/>
  <c r="E22" i="3" l="1"/>
</calcChain>
</file>

<file path=xl/sharedStrings.xml><?xml version="1.0" encoding="utf-8"?>
<sst xmlns="http://schemas.openxmlformats.org/spreadsheetml/2006/main" count="7196" uniqueCount="179">
  <si>
    <t>Характеристики МКД</t>
  </si>
  <si>
    <t>Наименование показателей</t>
  </si>
  <si>
    <t>№ п/п</t>
  </si>
  <si>
    <t>1.</t>
  </si>
  <si>
    <t>IV</t>
  </si>
  <si>
    <t>III</t>
  </si>
  <si>
    <t>II</t>
  </si>
  <si>
    <t>I</t>
  </si>
  <si>
    <t xml:space="preserve"> </t>
  </si>
  <si>
    <t>1.1.</t>
  </si>
  <si>
    <t>1.1.1.</t>
  </si>
  <si>
    <t>1.1.2.</t>
  </si>
  <si>
    <t xml:space="preserve">Работы по благоустройству и содержанию помещений общего пользования, входящих в состав общего имущества МКД, руб.         
</t>
  </si>
  <si>
    <t>3.1.</t>
  </si>
  <si>
    <t>3.2.</t>
  </si>
  <si>
    <t>1.1.3.</t>
  </si>
  <si>
    <t>1.2.</t>
  </si>
  <si>
    <t>1.2.1.</t>
  </si>
  <si>
    <t>1.3.</t>
  </si>
  <si>
    <t>1.3.1.</t>
  </si>
  <si>
    <t>1.4.</t>
  </si>
  <si>
    <t>1.5.</t>
  </si>
  <si>
    <t>ОТЧЕТ</t>
  </si>
  <si>
    <t>по содержанию и текущему ремонту общего имущества и предоставленных коммунальных ресурсов</t>
  </si>
  <si>
    <t>Тариф на содержание и тек.ремонт</t>
  </si>
  <si>
    <t xml:space="preserve">Работы по сбору и вывозу ТБО , руб.        
</t>
  </si>
  <si>
    <t>Работы по управлению МКД , руб.</t>
  </si>
  <si>
    <t>1.3.2.</t>
  </si>
  <si>
    <t xml:space="preserve"> управляющей компании ОАО "Жилсервис" по выполнению условий договоров управления в части предоставления услуг/работ</t>
  </si>
  <si>
    <t>Прочие (налоги)</t>
  </si>
  <si>
    <t xml:space="preserve">
Выполнено работ по содерж. и текущему ремонту общего имущества МКД за отчетный период - всего (руб.), в том числе:</t>
  </si>
  <si>
    <t>дата заполнения /внесения изменений</t>
  </si>
  <si>
    <t>Всего за отчетный период, в руб.</t>
  </si>
  <si>
    <t>Исполнитель</t>
  </si>
  <si>
    <t>Периодичность</t>
  </si>
  <si>
    <t>Уборка мест общего пользования</t>
  </si>
  <si>
    <t>Работы по текущему ремонту, руб.</t>
  </si>
  <si>
    <t>ОАО "Жилсервис"</t>
  </si>
  <si>
    <t xml:space="preserve">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 </t>
  </si>
  <si>
    <t>Информация о представленных коммунальных услугах</t>
  </si>
  <si>
    <t>Отопление</t>
  </si>
  <si>
    <t>Общий объем потребления, гкал</t>
  </si>
  <si>
    <t>Начислено потребителям, руб.</t>
  </si>
  <si>
    <t>Горячее водоснабжение</t>
  </si>
  <si>
    <t>Общий объем потребления, куб.м.</t>
  </si>
  <si>
    <t>Холодное водоснабжение</t>
  </si>
  <si>
    <t>3.4.</t>
  </si>
  <si>
    <t>Водоотведение</t>
  </si>
  <si>
    <t>3.5.</t>
  </si>
  <si>
    <t>Электроэнергия МОП</t>
  </si>
  <si>
    <t>Общий объем потребления, кВт</t>
  </si>
  <si>
    <t>Управляющая организация ОАО "Жилсервис"</t>
  </si>
  <si>
    <t>ежедневно</t>
  </si>
  <si>
    <t>Обслуживание вентканалов и дымоходов</t>
  </si>
  <si>
    <t xml:space="preserve">Постановление Госстроя РФ от 27.09.2003 № 170 "Об утверждении правил и норм технической эксплуатации жилищного фонда", Постановление Правительства РФ от 13.08.2006 № 491 "Об утверждении правил содержания общего имущества в многоквартирном доме и правил измененеия размера платы за содержание и ремонт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 или) с перерывами, превышающими установленную продолжительность". </t>
  </si>
  <si>
    <t>Примечание</t>
  </si>
  <si>
    <t xml:space="preserve">Уборка придомовой территории </t>
  </si>
  <si>
    <t>Вывоз ТБО</t>
  </si>
  <si>
    <t>Общая площадь  помещений в МКД (кв.м)</t>
  </si>
  <si>
    <t>многоквартирного дома по адресу: г. Королёв, ул. Аржакова,д. 3</t>
  </si>
  <si>
    <t>многоквартирного дома по адресу: г. Королёв, ул. Аржакова,д. 5</t>
  </si>
  <si>
    <t>многоквартирного дома по адресу: г. Королёв, ул. Аржакова,д. 16</t>
  </si>
  <si>
    <t>многоквартирного дома по адресу: г. Королёв, ул. Горького,д. 25А</t>
  </si>
  <si>
    <t>многоквартирного дома по адресу: г. Королёв, ул. Горького,д. 25Б</t>
  </si>
  <si>
    <t>многоквартирного дома по адресу: г. Королёв, ул. Горького,д. 27</t>
  </si>
  <si>
    <t>многоквартирного дома по адресу: г. Королёв, ул. Горького,д. 29</t>
  </si>
  <si>
    <t>многоквартирного дома по адресу: г. Королёв, ул. Аржакова,д. 18/2</t>
  </si>
  <si>
    <t>Жилой дом без лифта и  мусоропровода с газовыми бытовыми плитами</t>
  </si>
  <si>
    <t>И.Ю.Дубровская</t>
  </si>
  <si>
    <t>по экономическим и финансовым вопросам</t>
  </si>
  <si>
    <t xml:space="preserve">Постановление Госстроя РФ от 27.09.2003 № 170 "Об утверждении правил и норм технической эксплуатации жилищного фонда", Постановление Правительства РФ от 03.04.2013 №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выполнения". </t>
  </si>
  <si>
    <t>3.6.</t>
  </si>
  <si>
    <t>3.3.</t>
  </si>
  <si>
    <t>3.7.</t>
  </si>
  <si>
    <t>3.8.</t>
  </si>
  <si>
    <t>Итого начислено потребителям, руб.</t>
  </si>
  <si>
    <t>Итого оплачено потребителями, руб.</t>
  </si>
  <si>
    <t>3.9.</t>
  </si>
  <si>
    <t>Заместитель Генерального директора</t>
  </si>
  <si>
    <t xml:space="preserve">Работы и услуги, необходимые для надлежащего содержания общего  имущества МКД, руб.                                          </t>
  </si>
  <si>
    <t>1.6.</t>
  </si>
  <si>
    <t>1.7.</t>
  </si>
  <si>
    <t>Содержание управляющей компании</t>
  </si>
  <si>
    <t>ООО "Жилкомсервис"дог.№ 11-п/15 от 02.09.15</t>
  </si>
  <si>
    <t>ООО "МосОблЕИРЦ" дог. 292/15 от 26.06.2015</t>
  </si>
  <si>
    <t xml:space="preserve">Дератизация </t>
  </si>
  <si>
    <t>ООО "Центр дезинфекции "Экология"дог.№ 65д от 01.01.2016</t>
  </si>
  <si>
    <t>ООО "Группа компаний "Эко" дог.№67/09-2013 от 25.09.2013</t>
  </si>
  <si>
    <t>техническое обслуживание инженерного оборудования и конструктивных элементов зданий</t>
  </si>
  <si>
    <t>ООО "ЖЭУ Королев"дог.№ 18-п/16 от 01.01.2016</t>
  </si>
  <si>
    <t xml:space="preserve">аварийное обслуживание инженерного оборудования и конструктивных элементов зданий </t>
  </si>
  <si>
    <t>МОО"Всероссийское добровольное пожарное общество"дог.№ 465 от 29.12.2015</t>
  </si>
  <si>
    <t>Обслуживание ВДГО</t>
  </si>
  <si>
    <t>многоквартирного дома по адресу: г. Королёв, ул. Аржакова,д. 5А</t>
  </si>
  <si>
    <t>многоквартирного дома по адресу: г. Королёв, ул. Аржакова,д. 14А</t>
  </si>
  <si>
    <t>многоквартирного дома по адресу: г. Королёв, ул. Горького,д. 25</t>
  </si>
  <si>
    <t>многоквартирного дома по адресу: г. Королёв, ул. Гражданская,д.1</t>
  </si>
  <si>
    <t>многоквартирного дома по адресу: г. Королёв, ул.Калининградская,д.14А</t>
  </si>
  <si>
    <t>многоквартирного дома по адресу: г. Королёв, ул.Коммунальная,д.12</t>
  </si>
  <si>
    <t>многоквартирного дома по адресу: г. Королёв, ул.Коммунальная,д.13</t>
  </si>
  <si>
    <t>ООО "Проектсервисгрупп" дог. № 246/15 от 01.01.2015</t>
  </si>
  <si>
    <t>Главный   инженер</t>
  </si>
  <si>
    <t>Е.А. Разливахина</t>
  </si>
  <si>
    <t>Общая площадь жилых  помещений (кв.м)</t>
  </si>
  <si>
    <t>общая площадь нежилых помещений(кв.м)</t>
  </si>
  <si>
    <t>по состоянию на 1 января 2018 года (за отчетный период - январь - декабрь 2017 г.)</t>
  </si>
  <si>
    <t>22.34</t>
  </si>
  <si>
    <t>Задолженность  по содержанию и текущему ремонту на 01.01.2017 г. (руб.)</t>
  </si>
  <si>
    <t>Начислено за работы по содержанию и тек. ремонту МКД по жилым помещениям за 2017 г. (руб.)</t>
  </si>
  <si>
    <t>Начислено за работы по содержанию и тек. ремонту МКД по нежилым помещениям за 2017 г. (руб.)</t>
  </si>
  <si>
    <t>Получено денежных средств на содержание и тек.ремонт по жилым помещениям  за 2017 г. (руб.)</t>
  </si>
  <si>
    <t>Получено денежных средств на содержание и тек.ремонт по нежилым помещениям  за 2017 г. (руб.)</t>
  </si>
  <si>
    <t>Задолженность по содержанию и тек.ремонту  МКД на 01.01.2018 г. (руб.)</t>
  </si>
  <si>
    <t>Переходящие остатки по содержанию и текущему ремонту на 01.01.2017</t>
  </si>
  <si>
    <t>1.6.1.</t>
  </si>
  <si>
    <t>1.6.2.</t>
  </si>
  <si>
    <t>1.6.3.</t>
  </si>
  <si>
    <t>Переходящие остатки по текущему ремонту на 01.01.2018</t>
  </si>
  <si>
    <t>Задолженность потребителя на 01.01.2017, руб.</t>
  </si>
  <si>
    <t xml:space="preserve">задолженность по коммунальным услугам на 01.01.2018, руб. </t>
  </si>
  <si>
    <t>Постановление Администрации города Королёв от 30.11.2016 № 1827-ПА, от 26.05.2016 № 492-ПВ</t>
  </si>
  <si>
    <t xml:space="preserve">Постановление Администрации городского округа  Королёв от 20.06.2017  № 503-ПА </t>
  </si>
  <si>
    <t>многоквартирного дома по адресу: г. Королёв, ул. Мичурина,д.4</t>
  </si>
  <si>
    <t>многоквартирного дома по адресу: г. Королёв, ул. Горького,д.62А</t>
  </si>
  <si>
    <t>многоквартирного дома по адресу: г. Королёв, ул. Декабристов,д.18</t>
  </si>
  <si>
    <t>многоквартирного дома по адресу: г. Королёв, ул. Декабристов,д.20</t>
  </si>
  <si>
    <t>многоквартирного дома по адресу: г. Королёв, ул. Дзержинского,д.3/2</t>
  </si>
  <si>
    <t>многоквартирного дома по адресу: г. Королёв, ул. Дзержинского,д.6</t>
  </si>
  <si>
    <t>многоквартирного дома по адресу: г. Королёв, ул. Дзержинского,д.6А</t>
  </si>
  <si>
    <t>многоквартирного дома по адресу: г. Королёв, ул. Дзержинского,д.7</t>
  </si>
  <si>
    <t>многоквартирного дома по адресу: г. Королёв, ул. Дзержинского,д.8А</t>
  </si>
  <si>
    <t>многоквартирного дома по адресу: г. Королёв, ул. Дзержинского,д.10</t>
  </si>
  <si>
    <t>многоквартирного дома по адресу: г. Королёв, ул. Дзержинского,д.12/2</t>
  </si>
  <si>
    <t>многоквартирного дома по адресу: г. Королёв, ул. Дзержинского,д.15</t>
  </si>
  <si>
    <t>многоквартирного дома по адресу: г. Королёв, ул. Дзержинского,д.15А</t>
  </si>
  <si>
    <t>многоквартирного дома по адресу: г. Королёв, ул. Дзержинского,д.20</t>
  </si>
  <si>
    <t>многоквартирного дома по адресу: г. Королёв, ул. Дзержинского,д.22</t>
  </si>
  <si>
    <t>многоквартирного дома по адресу: г. Королёв, ул. Дзержинского,д.25</t>
  </si>
  <si>
    <t>многоквартирного дома по адресу: г. Королёв, ул. Дзержинского,д.28/2</t>
  </si>
  <si>
    <t>многоквартирного дома по адресу: г. Королёв, ул. Дзержинского,д.30/1</t>
  </si>
  <si>
    <t>многоквартирного дома по адресу: г. Королёв, ул. Дзержинского,д.32</t>
  </si>
  <si>
    <t>Жилой дом без лифта и  мусоропровода с электрическими бытовыми плитами</t>
  </si>
  <si>
    <t>многоквартирного дома по адресу: г. Королёв, ул.Коммунальная,д.14</t>
  </si>
  <si>
    <t>многоквартирного дома по адресу: г. Королёв, ул.Коммунальная,д.34/7</t>
  </si>
  <si>
    <t>многоквартирного дома по адресу: г. Королёв, ул.Коммунальная,д.36/8</t>
  </si>
  <si>
    <t>многоквартирного дома по адресу: г. Королёв, ул.Коммунальная,д.42</t>
  </si>
  <si>
    <t>многоквартирного дома по адресу: г. Королёв, ул.Кооперативная,д.4</t>
  </si>
  <si>
    <t>многоквартирного дома по адресу: г. Королёв, ул. Макаренко,д.8</t>
  </si>
  <si>
    <t>многоквартирного дома по адресу: г. Королёв, ул. Макаренко,д.8А</t>
  </si>
  <si>
    <t>многоквартирного дома по адресу: г. Королёв, ул. Макаренко,д.10</t>
  </si>
  <si>
    <t>многоквартирного дома по адресу: г. Королёв, ул. Макаренко,д.12</t>
  </si>
  <si>
    <t>многоквартирного дома по адресу: г. Королёв, ул. Макаренко,д.12А</t>
  </si>
  <si>
    <t>многоквартирного дома по адресу: г. Королёв, ул. Макаренко,д.14/16</t>
  </si>
  <si>
    <t>многоквартирного дома по адресу: г. Королёв,проезд Матросова,д.1А</t>
  </si>
  <si>
    <t>многоквартирного дома по адресу: г. Королёв,проезд Матросова,д.3</t>
  </si>
  <si>
    <t>многоквартирного дома по адресу: г. Королёв,проезд Матросова,д.5</t>
  </si>
  <si>
    <t>многоквартирного дома по адресу: г. Королёв,проезд Матросова,д.5А</t>
  </si>
  <si>
    <t>многоквартирного дома по адресу: г. Королёв,ул. Мичурина,д.1</t>
  </si>
  <si>
    <t>многоквартирного дома по адресу: г. Королёв,ул. Мичурина,д.1А</t>
  </si>
  <si>
    <t>многоквартирного дома по адресу: г. Королёв,ул. Мичурина,д.2</t>
  </si>
  <si>
    <t>многоквартирного дома по адресу: г. Королёв,ул. Мичурина,д.3</t>
  </si>
  <si>
    <t>многоквартирного дома по адресу: г. Королёв, ул. Мичурина,д.5</t>
  </si>
  <si>
    <t>многоквартирного дома по адресу: г. Королёв, ул. Мичурина,д.6</t>
  </si>
  <si>
    <t>многоквартирного дома по адресу: г. Королёв, ул. Мичурина,д.9</t>
  </si>
  <si>
    <t>многоквартирного дома по адресу: г. Королёв, ул. Дзержинского,д.13/2</t>
  </si>
  <si>
    <t>по состоянию на 1 января 2018 года (за отчетный период - июль - декабрь 2017 г.)</t>
  </si>
  <si>
    <t>Начислено за работы по содержанию и тек. ремонту МКД по жилым помещениям за июль-декабрь 2017 г. (руб.)</t>
  </si>
  <si>
    <t>Получено денежных средств на содержание и тек.ремонт по жилым помещениям  за июль-декабрь 2017 г. (руб.)</t>
  </si>
  <si>
    <t>Начислено за работы по содержанию и тек. ремонту МКД по нежилым помещениям за июль-декабрь 2017 г. (руб.)</t>
  </si>
  <si>
    <t>Получено денежных средств на содержание и тек.ремонт по нежилым помещениям  за июль-декабрь 2017 г. (руб.)</t>
  </si>
  <si>
    <t>многоквартирного дома по адресу: г. Королёв, ул.К.Д.Трофимова,д.7</t>
  </si>
  <si>
    <t>многоквартирного дома по адресу: г. Королёв, ул.Торфопредприятия,д.67</t>
  </si>
  <si>
    <t>по состоянию на 1 января 2018 года (за отчетный период - март - декабрь 2017 г.)</t>
  </si>
  <si>
    <t>Начислено за работы по содержанию и тек. ремонту МКД по жилым помещениям за март-декабрь 2017 г. (руб.)</t>
  </si>
  <si>
    <t>Начислено за работы по содержанию и тек. ремонту МКД по нежилым помещениям за март-декабрь 2017 г. (руб.)</t>
  </si>
  <si>
    <t>Получено денежных средств на содержание и тек.ремонт по жилым помещениям  за март-декабрь 2017 г. (руб.)</t>
  </si>
  <si>
    <t>Получено денежных средств на содержание и тек.ремонт по нежилым помещениям  за март-декабрь 2017 г. (руб.)</t>
  </si>
  <si>
    <t>многоквартирного дома по адресу: г. Королёв, ул.Торфопредприятия,д.68</t>
  </si>
  <si>
    <t xml:space="preserve">Жилой дом без лифта и  мусоропровода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</si>
</sst>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9"/>
      <name val="Cambria"/>
      <family val="1"/>
      <charset val="204"/>
    </font>
    <font>
      <sz val="10"/>
      <name val="Cambria"/>
      <family val="1"/>
      <charset val="204"/>
    </font>
    <font>
      <b/>
      <sz val="9"/>
      <name val="Cambria"/>
      <family val="1"/>
      <charset val="204"/>
    </font>
    <font>
      <b/>
      <sz val="12"/>
      <name val="Cambria"/>
      <family val="1"/>
      <charset val="204"/>
    </font>
    <font>
      <b/>
      <sz val="10"/>
      <name val="Courier New"/>
      <family val="3"/>
      <charset val="204"/>
    </font>
    <font>
      <sz val="11"/>
      <name val="Cambria"/>
      <family val="1"/>
      <charset val="204"/>
    </font>
    <font>
      <sz val="11"/>
      <name val="Courier New"/>
      <family val="3"/>
      <charset val="204"/>
    </font>
    <font>
      <b/>
      <sz val="11"/>
      <name val="Courier New"/>
      <family val="3"/>
      <charset val="204"/>
    </font>
    <font>
      <sz val="12"/>
      <name val="Cambria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2"/>
      <name val="Courier New"/>
      <family val="3"/>
      <charset val="204"/>
    </font>
    <font>
      <b/>
      <sz val="12"/>
      <name val="Arial"/>
      <family val="2"/>
      <charset val="204"/>
    </font>
    <font>
      <b/>
      <sz val="12"/>
      <name val="Courier New"/>
      <family val="3"/>
      <charset val="204"/>
    </font>
    <font>
      <b/>
      <i/>
      <sz val="12"/>
      <name val="Cambria"/>
      <family val="1"/>
      <charset val="204"/>
    </font>
    <font>
      <i/>
      <sz val="12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49" fontId="4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/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9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2" xfId="0" applyFont="1" applyBorder="1" applyAlignment="1"/>
    <xf numFmtId="0" fontId="14" fillId="0" borderId="0" xfId="0" applyFont="1"/>
    <xf numFmtId="0" fontId="15" fillId="0" borderId="0" xfId="0" applyFont="1"/>
    <xf numFmtId="0" fontId="12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7" fillId="4" borderId="4" xfId="0" applyFont="1" applyFill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" fontId="7" fillId="4" borderId="4" xfId="0" applyNumberFormat="1" applyFont="1" applyFill="1" applyBorder="1" applyAlignment="1">
      <alignment horizontal="center" vertical="center" wrapText="1"/>
    </xf>
    <xf numFmtId="16" fontId="7" fillId="4" borderId="5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16" fontId="7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164" fontId="12" fillId="0" borderId="0" xfId="1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16" fontId="7" fillId="0" borderId="45" xfId="0" applyNumberFormat="1" applyFont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Border="1" applyAlignment="1"/>
    <xf numFmtId="49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0" borderId="0" xfId="0" applyFont="1" applyAlignment="1"/>
    <xf numFmtId="49" fontId="12" fillId="4" borderId="41" xfId="0" applyNumberFormat="1" applyFont="1" applyFill="1" applyBorder="1" applyAlignment="1">
      <alignment vertical="center" wrapText="1"/>
    </xf>
    <xf numFmtId="49" fontId="12" fillId="4" borderId="2" xfId="0" applyNumberFormat="1" applyFont="1" applyFill="1" applyBorder="1" applyAlignment="1">
      <alignment vertical="center" wrapText="1"/>
    </xf>
    <xf numFmtId="49" fontId="12" fillId="4" borderId="27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6" fillId="5" borderId="0" xfId="0" applyFont="1" applyFill="1"/>
    <xf numFmtId="0" fontId="17" fillId="5" borderId="0" xfId="0" applyFont="1" applyFill="1"/>
    <xf numFmtId="0" fontId="7" fillId="5" borderId="34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/>
    <xf numFmtId="0" fontId="12" fillId="5" borderId="38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/>
    <xf numFmtId="0" fontId="12" fillId="5" borderId="18" xfId="0" applyFont="1" applyFill="1" applyBorder="1" applyAlignment="1">
      <alignment vertical="center" wrapText="1"/>
    </xf>
    <xf numFmtId="0" fontId="12" fillId="5" borderId="26" xfId="0" applyFont="1" applyFill="1" applyBorder="1" applyAlignment="1">
      <alignment vertical="center" wrapText="1"/>
    </xf>
    <xf numFmtId="0" fontId="12" fillId="5" borderId="19" xfId="0" applyFont="1" applyFill="1" applyBorder="1" applyAlignment="1">
      <alignment vertical="center" wrapText="1"/>
    </xf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164" fontId="7" fillId="0" borderId="0" xfId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49" fontId="4" fillId="5" borderId="0" xfId="0" applyNumberFormat="1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Alignment="1">
      <alignment horizontal="center" vertical="center"/>
    </xf>
    <xf numFmtId="49" fontId="4" fillId="5" borderId="0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0" fontId="12" fillId="5" borderId="9" xfId="0" applyFont="1" applyFill="1" applyBorder="1"/>
    <xf numFmtId="0" fontId="12" fillId="5" borderId="2" xfId="0" applyFont="1" applyFill="1" applyBorder="1"/>
    <xf numFmtId="0" fontId="12" fillId="5" borderId="3" xfId="0" applyFont="1" applyFill="1" applyBorder="1"/>
    <xf numFmtId="0" fontId="12" fillId="5" borderId="1" xfId="0" applyFont="1" applyFill="1" applyBorder="1"/>
    <xf numFmtId="49" fontId="12" fillId="5" borderId="2" xfId="0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 wrapText="1"/>
    </xf>
    <xf numFmtId="49" fontId="12" fillId="5" borderId="0" xfId="0" applyNumberFormat="1" applyFont="1" applyFill="1" applyBorder="1" applyAlignment="1">
      <alignment vertical="center" wrapText="1"/>
    </xf>
    <xf numFmtId="2" fontId="12" fillId="5" borderId="18" xfId="0" applyNumberFormat="1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2" fillId="5" borderId="0" xfId="0" applyFont="1" applyFill="1" applyBorder="1" applyAlignment="1"/>
    <xf numFmtId="49" fontId="4" fillId="5" borderId="0" xfId="0" applyNumberFormat="1" applyFont="1" applyFill="1" applyBorder="1" applyAlignment="1">
      <alignment vertical="center"/>
    </xf>
    <xf numFmtId="2" fontId="4" fillId="5" borderId="0" xfId="0" applyNumberFormat="1" applyFont="1" applyFill="1" applyBorder="1" applyAlignment="1">
      <alignment vertical="center"/>
    </xf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12" fillId="0" borderId="0" xfId="0" applyFont="1" applyBorder="1" applyAlignment="1"/>
    <xf numFmtId="0" fontId="4" fillId="5" borderId="10" xfId="0" applyFont="1" applyFill="1" applyBorder="1" applyAlignment="1">
      <alignment horizontal="center" vertical="center"/>
    </xf>
    <xf numFmtId="0" fontId="12" fillId="5" borderId="0" xfId="0" applyFont="1" applyFill="1" applyBorder="1" applyAlignment="1"/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0" fontId="4" fillId="0" borderId="10" xfId="0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/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12" fillId="0" borderId="0" xfId="0" applyFont="1" applyBorder="1" applyAlignment="1"/>
    <xf numFmtId="0" fontId="4" fillId="5" borderId="10" xfId="0" applyFont="1" applyFill="1" applyBorder="1" applyAlignment="1">
      <alignment horizontal="center" vertical="center"/>
    </xf>
    <xf numFmtId="0" fontId="12" fillId="5" borderId="0" xfId="0" applyFont="1" applyFill="1" applyBorder="1" applyAlignment="1"/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12" fillId="0" borderId="0" xfId="0" applyFont="1" applyBorder="1" applyAlignment="1"/>
    <xf numFmtId="0" fontId="4" fillId="5" borderId="10" xfId="0" applyFont="1" applyFill="1" applyBorder="1" applyAlignment="1">
      <alignment horizontal="center" vertical="center"/>
    </xf>
    <xf numFmtId="0" fontId="12" fillId="5" borderId="0" xfId="0" applyFont="1" applyFill="1" applyBorder="1" applyAlignment="1"/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12" fillId="0" borderId="0" xfId="0" applyFont="1" applyBorder="1" applyAlignment="1"/>
    <xf numFmtId="0" fontId="4" fillId="5" borderId="10" xfId="0" applyFont="1" applyFill="1" applyBorder="1" applyAlignment="1">
      <alignment horizontal="center" vertical="center"/>
    </xf>
    <xf numFmtId="0" fontId="12" fillId="5" borderId="0" xfId="0" applyFont="1" applyFill="1" applyBorder="1" applyAlignment="1"/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12" fillId="0" borderId="0" xfId="0" applyFont="1" applyBorder="1" applyAlignment="1"/>
    <xf numFmtId="0" fontId="4" fillId="5" borderId="10" xfId="0" applyFont="1" applyFill="1" applyBorder="1" applyAlignment="1">
      <alignment horizontal="center" vertical="center"/>
    </xf>
    <xf numFmtId="0" fontId="12" fillId="5" borderId="0" xfId="0" applyFont="1" applyFill="1" applyBorder="1" applyAlignment="1"/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0" fontId="7" fillId="5" borderId="0" xfId="0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/>
    <xf numFmtId="0" fontId="4" fillId="5" borderId="10" xfId="0" applyFont="1" applyFill="1" applyBorder="1" applyAlignment="1">
      <alignment horizontal="center" vertical="center"/>
    </xf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12" fillId="0" borderId="0" xfId="0" applyFont="1" applyBorder="1" applyAlignment="1"/>
    <xf numFmtId="0" fontId="4" fillId="5" borderId="10" xfId="0" applyFont="1" applyFill="1" applyBorder="1" applyAlignment="1">
      <alignment horizontal="center" vertical="center"/>
    </xf>
    <xf numFmtId="0" fontId="12" fillId="5" borderId="0" xfId="0" applyFont="1" applyFill="1" applyBorder="1" applyAlignment="1"/>
    <xf numFmtId="0" fontId="10" fillId="5" borderId="0" xfId="0" applyFont="1" applyFill="1"/>
    <xf numFmtId="0" fontId="2" fillId="5" borderId="0" xfId="0" applyFont="1" applyFill="1"/>
    <xf numFmtId="0" fontId="9" fillId="5" borderId="0" xfId="0" applyFont="1" applyFill="1" applyAlignment="1"/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0" fontId="7" fillId="5" borderId="0" xfId="0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/>
    <xf numFmtId="0" fontId="4" fillId="5" borderId="10" xfId="0" applyFont="1" applyFill="1" applyBorder="1" applyAlignment="1">
      <alignment horizontal="center" vertical="center"/>
    </xf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12" fillId="0" borderId="0" xfId="0" applyFont="1" applyBorder="1" applyAlignment="1"/>
    <xf numFmtId="0" fontId="4" fillId="5" borderId="10" xfId="0" applyFont="1" applyFill="1" applyBorder="1" applyAlignment="1">
      <alignment horizontal="center" vertical="center"/>
    </xf>
    <xf numFmtId="0" fontId="12" fillId="5" borderId="0" xfId="0" applyFont="1" applyFill="1" applyBorder="1" applyAlignment="1"/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/>
    <xf numFmtId="0" fontId="4" fillId="5" borderId="10" xfId="0" applyFont="1" applyFill="1" applyBorder="1" applyAlignment="1">
      <alignment horizontal="center" vertical="center"/>
    </xf>
    <xf numFmtId="0" fontId="10" fillId="5" borderId="0" xfId="0" applyFont="1" applyFill="1" applyBorder="1"/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12" fillId="0" borderId="0" xfId="0" applyFont="1" applyBorder="1" applyAlignment="1"/>
    <xf numFmtId="0" fontId="4" fillId="5" borderId="10" xfId="0" applyFont="1" applyFill="1" applyBorder="1" applyAlignment="1">
      <alignment horizontal="center" vertical="center"/>
    </xf>
    <xf numFmtId="0" fontId="12" fillId="5" borderId="0" xfId="0" applyFont="1" applyFill="1" applyBorder="1" applyAlignment="1"/>
    <xf numFmtId="0" fontId="14" fillId="5" borderId="0" xfId="0" applyFont="1" applyFill="1"/>
    <xf numFmtId="0" fontId="15" fillId="5" borderId="0" xfId="0" applyFont="1" applyFill="1"/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/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18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/>
    <xf numFmtId="0" fontId="12" fillId="0" borderId="0" xfId="0" applyFont="1" applyFill="1" applyBorder="1" applyAlignment="1"/>
    <xf numFmtId="0" fontId="7" fillId="5" borderId="0" xfId="0" applyFont="1" applyFill="1" applyAlignment="1">
      <alignment horizontal="center"/>
    </xf>
    <xf numFmtId="0" fontId="4" fillId="5" borderId="10" xfId="0" applyFont="1" applyFill="1" applyBorder="1" applyAlignment="1">
      <alignment horizontal="center" vertical="center"/>
    </xf>
    <xf numFmtId="0" fontId="12" fillId="5" borderId="0" xfId="0" applyFont="1" applyFill="1" applyBorder="1" applyAlignment="1"/>
    <xf numFmtId="0" fontId="7" fillId="5" borderId="0" xfId="0" applyFont="1" applyFill="1" applyAlignment="1">
      <alignment horizontal="center"/>
    </xf>
    <xf numFmtId="0" fontId="4" fillId="5" borderId="10" xfId="0" applyFont="1" applyFill="1" applyBorder="1" applyAlignment="1">
      <alignment horizontal="center" vertical="center"/>
    </xf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0" fontId="7" fillId="5" borderId="0" xfId="0" applyFont="1" applyFill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/>
    <xf numFmtId="0" fontId="4" fillId="5" borderId="1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164" fontId="7" fillId="5" borderId="9" xfId="1" applyFont="1" applyFill="1" applyBorder="1" applyAlignment="1">
      <alignment horizontal="center" vertical="center" wrapText="1"/>
    </xf>
    <xf numFmtId="164" fontId="7" fillId="5" borderId="27" xfId="1" applyFont="1" applyFill="1" applyBorder="1" applyAlignment="1">
      <alignment horizontal="center" vertical="center" wrapText="1"/>
    </xf>
    <xf numFmtId="49" fontId="12" fillId="5" borderId="9" xfId="0" applyNumberFormat="1" applyFont="1" applyFill="1" applyBorder="1" applyAlignment="1">
      <alignment horizontal="center" vertical="center" wrapText="1"/>
    </xf>
    <xf numFmtId="49" fontId="12" fillId="5" borderId="2" xfId="0" applyNumberFormat="1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 wrapText="1"/>
    </xf>
    <xf numFmtId="49" fontId="18" fillId="5" borderId="9" xfId="0" applyNumberFormat="1" applyFont="1" applyFill="1" applyBorder="1" applyAlignment="1">
      <alignment horizontal="center" vertical="center" wrapText="1"/>
    </xf>
    <xf numFmtId="49" fontId="18" fillId="5" borderId="2" xfId="0" applyNumberFormat="1" applyFont="1" applyFill="1" applyBorder="1" applyAlignment="1">
      <alignment horizontal="center" vertical="center" wrapText="1"/>
    </xf>
    <xf numFmtId="49" fontId="18" fillId="5" borderId="27" xfId="0" applyNumberFormat="1" applyFont="1" applyFill="1" applyBorder="1" applyAlignment="1">
      <alignment horizontal="center" vertical="center" wrapText="1"/>
    </xf>
    <xf numFmtId="164" fontId="7" fillId="0" borderId="0" xfId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164" fontId="7" fillId="2" borderId="36" xfId="1" applyFont="1" applyFill="1" applyBorder="1" applyAlignment="1">
      <alignment horizontal="center" vertical="center" wrapText="1"/>
    </xf>
    <xf numFmtId="164" fontId="7" fillId="2" borderId="39" xfId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64" fontId="7" fillId="0" borderId="9" xfId="1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horizontal="center" vertical="center" wrapText="1"/>
    </xf>
    <xf numFmtId="164" fontId="12" fillId="0" borderId="9" xfId="1" applyFont="1" applyFill="1" applyBorder="1" applyAlignment="1">
      <alignment horizontal="center" vertical="center" wrapText="1"/>
    </xf>
    <xf numFmtId="164" fontId="12" fillId="0" borderId="3" xfId="1" applyFont="1" applyFill="1" applyBorder="1" applyAlignment="1">
      <alignment horizontal="center" vertical="center" wrapText="1"/>
    </xf>
    <xf numFmtId="49" fontId="12" fillId="0" borderId="13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49" fontId="12" fillId="0" borderId="18" xfId="1" applyNumberFormat="1" applyFont="1" applyBorder="1" applyAlignment="1">
      <alignment horizontal="center" vertical="center" wrapText="1"/>
    </xf>
    <xf numFmtId="49" fontId="12" fillId="0" borderId="26" xfId="1" applyNumberFormat="1" applyFont="1" applyBorder="1" applyAlignment="1">
      <alignment horizontal="center" vertical="center" wrapText="1"/>
    </xf>
    <xf numFmtId="49" fontId="12" fillId="4" borderId="9" xfId="1" applyNumberFormat="1" applyFont="1" applyFill="1" applyBorder="1" applyAlignment="1">
      <alignment horizontal="center" vertical="center" wrapText="1"/>
    </xf>
    <xf numFmtId="49" fontId="12" fillId="4" borderId="27" xfId="1" applyNumberFormat="1" applyFont="1" applyFill="1" applyBorder="1" applyAlignment="1">
      <alignment horizontal="center" vertical="center" wrapText="1"/>
    </xf>
    <xf numFmtId="49" fontId="12" fillId="0" borderId="13" xfId="1" applyNumberFormat="1" applyFont="1" applyFill="1" applyBorder="1" applyAlignment="1">
      <alignment horizontal="center" vertical="center" wrapText="1"/>
    </xf>
    <xf numFmtId="49" fontId="12" fillId="0" borderId="51" xfId="1" applyNumberFormat="1" applyFont="1" applyFill="1" applyBorder="1" applyAlignment="1">
      <alignment horizontal="center" vertical="center" wrapText="1"/>
    </xf>
    <xf numFmtId="49" fontId="12" fillId="0" borderId="18" xfId="1" applyNumberFormat="1" applyFont="1" applyFill="1" applyBorder="1" applyAlignment="1">
      <alignment horizontal="center" vertical="center" wrapText="1"/>
    </xf>
    <xf numFmtId="49" fontId="12" fillId="0" borderId="50" xfId="1" applyNumberFormat="1" applyFont="1" applyFill="1" applyBorder="1" applyAlignment="1">
      <alignment horizontal="center" vertical="center" wrapText="1"/>
    </xf>
    <xf numFmtId="49" fontId="12" fillId="0" borderId="4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7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164" fontId="12" fillId="0" borderId="9" xfId="1" applyFont="1" applyBorder="1" applyAlignment="1">
      <alignment horizontal="center" vertical="center" wrapText="1"/>
    </xf>
    <xf numFmtId="164" fontId="12" fillId="0" borderId="3" xfId="1" applyFont="1" applyBorder="1" applyAlignment="1">
      <alignment horizontal="center" vertical="center" wrapText="1"/>
    </xf>
    <xf numFmtId="49" fontId="12" fillId="0" borderId="49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12" fillId="0" borderId="50" xfId="0" applyNumberFormat="1" applyFont="1" applyBorder="1" applyAlignment="1">
      <alignment horizontal="center" vertical="center" wrapText="1"/>
    </xf>
    <xf numFmtId="49" fontId="7" fillId="4" borderId="9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164" fontId="7" fillId="4" borderId="9" xfId="1" applyFont="1" applyFill="1" applyBorder="1" applyAlignment="1">
      <alignment horizontal="center" vertical="center" wrapText="1"/>
    </xf>
    <xf numFmtId="164" fontId="7" fillId="4" borderId="3" xfId="1" applyFont="1" applyFill="1" applyBorder="1" applyAlignment="1">
      <alignment horizontal="center" vertical="center" wrapText="1"/>
    </xf>
    <xf numFmtId="164" fontId="12" fillId="4" borderId="9" xfId="1" applyFont="1" applyFill="1" applyBorder="1" applyAlignment="1">
      <alignment horizontal="center" vertical="center" wrapText="1"/>
    </xf>
    <xf numFmtId="164" fontId="12" fillId="4" borderId="3" xfId="1" applyFont="1" applyFill="1" applyBorder="1" applyAlignment="1">
      <alignment horizontal="center" vertical="center" wrapText="1"/>
    </xf>
    <xf numFmtId="164" fontId="12" fillId="4" borderId="1" xfId="1" applyFont="1" applyFill="1" applyBorder="1" applyAlignment="1">
      <alignment horizontal="center" vertical="center" wrapText="1"/>
    </xf>
    <xf numFmtId="49" fontId="12" fillId="4" borderId="49" xfId="0" applyNumberFormat="1" applyFont="1" applyFill="1" applyBorder="1" applyAlignment="1">
      <alignment horizontal="center" vertical="center" wrapText="1"/>
    </xf>
    <xf numFmtId="49" fontId="12" fillId="4" borderId="26" xfId="0" applyNumberFormat="1" applyFont="1" applyFill="1" applyBorder="1" applyAlignment="1">
      <alignment horizontal="center" vertical="center" wrapText="1"/>
    </xf>
    <xf numFmtId="49" fontId="12" fillId="4" borderId="50" xfId="0" applyNumberFormat="1" applyFont="1" applyFill="1" applyBorder="1" applyAlignment="1">
      <alignment horizontal="center" vertical="center" wrapText="1"/>
    </xf>
    <xf numFmtId="164" fontId="12" fillId="0" borderId="1" xfId="1" applyFont="1" applyBorder="1" applyAlignment="1">
      <alignment horizontal="center" vertical="center" wrapText="1"/>
    </xf>
    <xf numFmtId="11" fontId="12" fillId="0" borderId="30" xfId="0" applyNumberFormat="1" applyFont="1" applyBorder="1" applyAlignment="1">
      <alignment horizontal="center" vertical="center" wrapText="1"/>
    </xf>
    <xf numFmtId="11" fontId="12" fillId="0" borderId="31" xfId="0" applyNumberFormat="1" applyFont="1" applyBorder="1" applyAlignment="1">
      <alignment horizontal="center" vertical="center" wrapText="1"/>
    </xf>
    <xf numFmtId="11" fontId="12" fillId="0" borderId="18" xfId="0" applyNumberFormat="1" applyFont="1" applyBorder="1" applyAlignment="1">
      <alignment horizontal="center" vertical="center" wrapText="1"/>
    </xf>
    <xf numFmtId="11" fontId="12" fillId="0" borderId="26" xfId="0" applyNumberFormat="1" applyFont="1" applyBorder="1" applyAlignment="1">
      <alignment horizontal="center" vertical="center" wrapText="1"/>
    </xf>
    <xf numFmtId="49" fontId="12" fillId="0" borderId="47" xfId="0" applyNumberFormat="1" applyFont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center" vertical="center" wrapText="1"/>
    </xf>
    <xf numFmtId="49" fontId="12" fillId="0" borderId="4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164" fontId="7" fillId="2" borderId="9" xfId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49" fontId="7" fillId="2" borderId="41" xfId="0" applyNumberFormat="1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49" fontId="7" fillId="4" borderId="41" xfId="0" applyNumberFormat="1" applyFont="1" applyFill="1" applyBorder="1" applyAlignment="1">
      <alignment horizontal="center" vertical="center" wrapText="1"/>
    </xf>
    <xf numFmtId="49" fontId="7" fillId="4" borderId="27" xfId="0" applyNumberFormat="1" applyFont="1" applyFill="1" applyBorder="1" applyAlignment="1">
      <alignment horizontal="center" vertical="center" wrapText="1"/>
    </xf>
    <xf numFmtId="49" fontId="12" fillId="5" borderId="10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2" fontId="12" fillId="5" borderId="43" xfId="0" applyNumberFormat="1" applyFont="1" applyFill="1" applyBorder="1" applyAlignment="1">
      <alignment horizontal="center" vertical="center"/>
    </xf>
    <xf numFmtId="2" fontId="12" fillId="5" borderId="10" xfId="0" applyNumberFormat="1" applyFont="1" applyFill="1" applyBorder="1" applyAlignment="1">
      <alignment horizontal="center" vertical="center"/>
    </xf>
    <xf numFmtId="49" fontId="12" fillId="5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0" fontId="12" fillId="5" borderId="21" xfId="0" applyFont="1" applyFill="1" applyBorder="1" applyAlignment="1">
      <alignment horizontal="left" wrapText="1"/>
    </xf>
    <xf numFmtId="0" fontId="12" fillId="5" borderId="22" xfId="0" applyFont="1" applyFill="1" applyBorder="1" applyAlignment="1">
      <alignment horizontal="left" wrapText="1"/>
    </xf>
    <xf numFmtId="0" fontId="12" fillId="5" borderId="23" xfId="0" applyFont="1" applyFill="1" applyBorder="1" applyAlignment="1">
      <alignment horizontal="left" wrapText="1"/>
    </xf>
    <xf numFmtId="4" fontId="12" fillId="5" borderId="15" xfId="0" applyNumberFormat="1" applyFont="1" applyFill="1" applyBorder="1" applyAlignment="1">
      <alignment horizontal="center"/>
    </xf>
    <xf numFmtId="4" fontId="12" fillId="5" borderId="20" xfId="0" applyNumberFormat="1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4" fontId="12" fillId="5" borderId="1" xfId="0" applyNumberFormat="1" applyFont="1" applyFill="1" applyBorder="1" applyAlignment="1">
      <alignment horizontal="center"/>
    </xf>
    <xf numFmtId="4" fontId="12" fillId="5" borderId="7" xfId="0" applyNumberFormat="1" applyFont="1" applyFill="1" applyBorder="1" applyAlignment="1">
      <alignment horizontal="center"/>
    </xf>
    <xf numFmtId="49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2" fontId="12" fillId="5" borderId="9" xfId="0" applyNumberFormat="1" applyFont="1" applyFill="1" applyBorder="1" applyAlignment="1">
      <alignment horizontal="center" vertical="center" wrapText="1"/>
    </xf>
    <xf numFmtId="2" fontId="12" fillId="5" borderId="2" xfId="0" applyNumberFormat="1" applyFont="1" applyFill="1" applyBorder="1" applyAlignment="1">
      <alignment horizontal="center" vertical="center" wrapText="1"/>
    </xf>
    <xf numFmtId="2" fontId="12" fillId="5" borderId="3" xfId="0" applyNumberFormat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13" fillId="0" borderId="2" xfId="0" applyFont="1" applyBorder="1"/>
    <xf numFmtId="0" fontId="12" fillId="0" borderId="2" xfId="0" applyFont="1" applyBorder="1" applyAlignment="1">
      <alignment horizontal="center"/>
    </xf>
    <xf numFmtId="0" fontId="12" fillId="5" borderId="41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0" fontId="12" fillId="5" borderId="3" xfId="0" applyFont="1" applyFill="1" applyBorder="1" applyAlignment="1">
      <alignment horizontal="center" wrapText="1"/>
    </xf>
    <xf numFmtId="4" fontId="12" fillId="5" borderId="9" xfId="0" applyNumberFormat="1" applyFont="1" applyFill="1" applyBorder="1" applyAlignment="1">
      <alignment horizontal="center"/>
    </xf>
    <xf numFmtId="4" fontId="12" fillId="5" borderId="2" xfId="0" applyNumberFormat="1" applyFont="1" applyFill="1" applyBorder="1" applyAlignment="1">
      <alignment horizontal="center"/>
    </xf>
    <xf numFmtId="4" fontId="12" fillId="5" borderId="27" xfId="0" applyNumberFormat="1" applyFont="1" applyFill="1" applyBorder="1" applyAlignment="1">
      <alignment horizontal="center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49" fontId="12" fillId="0" borderId="30" xfId="0" applyNumberFormat="1" applyFont="1" applyBorder="1" applyAlignment="1">
      <alignment horizontal="center" vertical="center" wrapText="1"/>
    </xf>
    <xf numFmtId="49" fontId="12" fillId="0" borderId="32" xfId="0" applyNumberFormat="1" applyFont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4" fontId="7" fillId="5" borderId="9" xfId="0" applyNumberFormat="1" applyFont="1" applyFill="1" applyBorder="1" applyAlignment="1">
      <alignment horizontal="center"/>
    </xf>
    <xf numFmtId="4" fontId="7" fillId="5" borderId="2" xfId="0" applyNumberFormat="1" applyFont="1" applyFill="1" applyBorder="1" applyAlignment="1">
      <alignment horizontal="center"/>
    </xf>
    <xf numFmtId="4" fontId="7" fillId="5" borderId="3" xfId="0" applyNumberFormat="1" applyFont="1" applyFill="1" applyBorder="1" applyAlignment="1">
      <alignment horizontal="center"/>
    </xf>
    <xf numFmtId="0" fontId="12" fillId="5" borderId="4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left" wrapText="1"/>
    </xf>
    <xf numFmtId="49" fontId="12" fillId="4" borderId="13" xfId="1" applyNumberFormat="1" applyFont="1" applyFill="1" applyBorder="1" applyAlignment="1">
      <alignment horizontal="center" vertical="center" wrapText="1"/>
    </xf>
    <xf numFmtId="49" fontId="12" fillId="4" borderId="51" xfId="1" applyNumberFormat="1" applyFont="1" applyFill="1" applyBorder="1" applyAlignment="1">
      <alignment horizontal="center" vertical="center" wrapText="1"/>
    </xf>
    <xf numFmtId="49" fontId="12" fillId="4" borderId="18" xfId="1" applyNumberFormat="1" applyFont="1" applyFill="1" applyBorder="1" applyAlignment="1">
      <alignment horizontal="center" vertical="center" wrapText="1"/>
    </xf>
    <xf numFmtId="49" fontId="12" fillId="4" borderId="50" xfId="1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49" fontId="19" fillId="4" borderId="3" xfId="0" applyNumberFormat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16" xfId="1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49" fontId="12" fillId="0" borderId="26" xfId="1" applyNumberFormat="1" applyFont="1" applyFill="1" applyBorder="1" applyAlignment="1">
      <alignment horizontal="center" vertical="center" wrapText="1"/>
    </xf>
    <xf numFmtId="49" fontId="12" fillId="3" borderId="28" xfId="0" applyNumberFormat="1" applyFont="1" applyFill="1" applyBorder="1" applyAlignment="1">
      <alignment horizontal="center" vertical="center" wrapText="1"/>
    </xf>
    <xf numFmtId="49" fontId="12" fillId="3" borderId="29" xfId="0" applyNumberFormat="1" applyFont="1" applyFill="1" applyBorder="1" applyAlignment="1">
      <alignment horizontal="center" vertical="center" wrapText="1"/>
    </xf>
    <xf numFmtId="49" fontId="12" fillId="3" borderId="40" xfId="0" applyNumberFormat="1" applyFont="1" applyFill="1" applyBorder="1" applyAlignment="1">
      <alignment horizontal="center" vertical="center" wrapText="1"/>
    </xf>
    <xf numFmtId="4" fontId="7" fillId="3" borderId="42" xfId="0" applyNumberFormat="1" applyFont="1" applyFill="1" applyBorder="1" applyAlignment="1">
      <alignment horizontal="center" vertical="center" wrapText="1"/>
    </xf>
    <xf numFmtId="4" fontId="7" fillId="3" borderId="40" xfId="0" applyNumberFormat="1" applyFont="1" applyFill="1" applyBorder="1" applyAlignment="1">
      <alignment horizontal="center" vertical="center" wrapText="1"/>
    </xf>
    <xf numFmtId="164" fontId="7" fillId="4" borderId="8" xfId="1" applyFont="1" applyFill="1" applyBorder="1" applyAlignment="1">
      <alignment horizontal="center" vertical="center" wrapText="1"/>
    </xf>
    <xf numFmtId="164" fontId="7" fillId="4" borderId="28" xfId="1" applyFont="1" applyFill="1" applyBorder="1" applyAlignment="1">
      <alignment horizontal="center" vertical="center" wrapText="1"/>
    </xf>
    <xf numFmtId="49" fontId="7" fillId="2" borderId="36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4" fontId="7" fillId="0" borderId="24" xfId="1" applyFont="1" applyBorder="1" applyAlignment="1">
      <alignment horizontal="center" vertical="center" wrapText="1"/>
    </xf>
    <xf numFmtId="164" fontId="7" fillId="0" borderId="52" xfId="1" applyFont="1" applyBorder="1" applyAlignment="1">
      <alignment horizontal="center" vertical="center" wrapText="1"/>
    </xf>
    <xf numFmtId="164" fontId="7" fillId="0" borderId="25" xfId="1" applyFont="1" applyBorder="1" applyAlignment="1">
      <alignment horizontal="center" vertical="center" wrapText="1"/>
    </xf>
    <xf numFmtId="49" fontId="12" fillId="4" borderId="42" xfId="0" applyNumberFormat="1" applyFont="1" applyFill="1" applyBorder="1" applyAlignment="1">
      <alignment horizontal="center" vertical="center" wrapText="1"/>
    </xf>
    <xf numFmtId="49" fontId="12" fillId="4" borderId="29" xfId="0" applyNumberFormat="1" applyFont="1" applyFill="1" applyBorder="1" applyAlignment="1">
      <alignment horizontal="center" vertical="center" wrapText="1"/>
    </xf>
    <xf numFmtId="49" fontId="12" fillId="4" borderId="40" xfId="0" applyNumberFormat="1" applyFont="1" applyFill="1" applyBorder="1" applyAlignment="1">
      <alignment horizontal="center" vertical="center" wrapText="1"/>
    </xf>
    <xf numFmtId="49" fontId="7" fillId="0" borderId="44" xfId="0" applyNumberFormat="1" applyFont="1" applyBorder="1" applyAlignment="1">
      <alignment horizontal="center" vertical="center" wrapText="1"/>
    </xf>
    <xf numFmtId="4" fontId="7" fillId="0" borderId="24" xfId="1" applyNumberFormat="1" applyFont="1" applyBorder="1" applyAlignment="1">
      <alignment horizontal="right" vertical="center" wrapText="1"/>
    </xf>
    <xf numFmtId="4" fontId="7" fillId="0" borderId="37" xfId="1" applyNumberFormat="1" applyFont="1" applyBorder="1" applyAlignment="1">
      <alignment horizontal="right" vertical="center" wrapText="1"/>
    </xf>
    <xf numFmtId="49" fontId="12" fillId="0" borderId="44" xfId="0" applyNumberFormat="1" applyFont="1" applyBorder="1" applyAlignment="1">
      <alignment horizontal="center" vertical="center" wrapText="1"/>
    </xf>
    <xf numFmtId="49" fontId="12" fillId="0" borderId="46" xfId="0" applyNumberFormat="1" applyFont="1" applyBorder="1" applyAlignment="1">
      <alignment horizontal="center" vertical="center" wrapText="1"/>
    </xf>
    <xf numFmtId="49" fontId="7" fillId="4" borderId="28" xfId="0" applyNumberFormat="1" applyFont="1" applyFill="1" applyBorder="1" applyAlignment="1">
      <alignment horizontal="center" vertical="center" wrapText="1"/>
    </xf>
    <xf numFmtId="49" fontId="7" fillId="4" borderId="29" xfId="0" applyNumberFormat="1" applyFont="1" applyFill="1" applyBorder="1" applyAlignment="1">
      <alignment horizontal="center" vertical="center" wrapText="1"/>
    </xf>
    <xf numFmtId="49" fontId="7" fillId="4" borderId="35" xfId="0" applyNumberFormat="1" applyFont="1" applyFill="1" applyBorder="1" applyAlignment="1">
      <alignment horizontal="center" vertical="center" wrapText="1"/>
    </xf>
    <xf numFmtId="164" fontId="7" fillId="4" borderId="35" xfId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/>
    <xf numFmtId="0" fontId="12" fillId="5" borderId="9" xfId="0" applyFont="1" applyFill="1" applyBorder="1" applyAlignment="1">
      <alignment horizontal="center"/>
    </xf>
    <xf numFmtId="0" fontId="13" fillId="5" borderId="2" xfId="0" applyFont="1" applyFill="1" applyBorder="1"/>
    <xf numFmtId="0" fontId="12" fillId="5" borderId="2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49" fontId="4" fillId="5" borderId="12" xfId="0" applyNumberFormat="1" applyFont="1" applyFill="1" applyBorder="1" applyAlignment="1">
      <alignment horizontal="center" vertical="center"/>
    </xf>
    <xf numFmtId="49" fontId="4" fillId="5" borderId="10" xfId="0" applyNumberFormat="1" applyFont="1" applyFill="1" applyBorder="1" applyAlignment="1">
      <alignment horizontal="center" vertical="center"/>
    </xf>
    <xf numFmtId="49" fontId="12" fillId="5" borderId="13" xfId="0" applyNumberFormat="1" applyFont="1" applyFill="1" applyBorder="1" applyAlignment="1">
      <alignment horizontal="center" vertical="center" wrapText="1"/>
    </xf>
    <xf numFmtId="49" fontId="12" fillId="5" borderId="11" xfId="0" applyNumberFormat="1" applyFont="1" applyFill="1" applyBorder="1" applyAlignment="1">
      <alignment horizontal="center" vertical="center" wrapText="1"/>
    </xf>
    <xf numFmtId="49" fontId="12" fillId="5" borderId="16" xfId="0" applyNumberFormat="1" applyFont="1" applyFill="1" applyBorder="1" applyAlignment="1">
      <alignment horizontal="center" vertical="center" wrapText="1"/>
    </xf>
    <xf numFmtId="49" fontId="12" fillId="5" borderId="17" xfId="0" applyNumberFormat="1" applyFont="1" applyFill="1" applyBorder="1" applyAlignment="1">
      <alignment horizontal="center" vertical="center" wrapText="1"/>
    </xf>
    <xf numFmtId="49" fontId="12" fillId="5" borderId="18" xfId="0" applyNumberFormat="1" applyFont="1" applyFill="1" applyBorder="1" applyAlignment="1">
      <alignment horizontal="center" vertical="center" wrapText="1"/>
    </xf>
    <xf numFmtId="49" fontId="12" fillId="5" borderId="19" xfId="0" applyNumberFormat="1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49" fontId="12" fillId="5" borderId="26" xfId="0" applyNumberFormat="1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6" fillId="5" borderId="3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5" borderId="18" xfId="0" applyNumberFormat="1" applyFont="1" applyFill="1" applyBorder="1" applyAlignment="1">
      <alignment horizontal="center" vertical="center" wrapText="1"/>
    </xf>
    <xf numFmtId="49" fontId="4" fillId="5" borderId="26" xfId="0" applyNumberFormat="1" applyFont="1" applyFill="1" applyBorder="1" applyAlignment="1">
      <alignment horizontal="center" vertical="center" wrapText="1"/>
    </xf>
    <xf numFmtId="49" fontId="4" fillId="5" borderId="19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3" fillId="0" borderId="2" xfId="0" applyFont="1" applyFill="1" applyBorder="1"/>
    <xf numFmtId="0" fontId="12" fillId="0" borderId="2" xfId="0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12" fillId="0" borderId="43" xfId="0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/>
    </xf>
    <xf numFmtId="4" fontId="12" fillId="0" borderId="7" xfId="0" applyNumberFormat="1" applyFont="1" applyFill="1" applyBorder="1" applyAlignment="1">
      <alignment horizontal="center"/>
    </xf>
    <xf numFmtId="4" fontId="12" fillId="0" borderId="9" xfId="0" applyNumberFormat="1" applyFont="1" applyFill="1" applyBorder="1" applyAlignment="1">
      <alignment horizontal="center"/>
    </xf>
    <xf numFmtId="4" fontId="12" fillId="0" borderId="2" xfId="0" applyNumberFormat="1" applyFont="1" applyFill="1" applyBorder="1" applyAlignment="1">
      <alignment horizontal="center"/>
    </xf>
    <xf numFmtId="4" fontId="12" fillId="0" borderId="27" xfId="0" applyNumberFormat="1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left" wrapText="1"/>
    </xf>
    <xf numFmtId="0" fontId="12" fillId="0" borderId="22" xfId="0" applyFont="1" applyFill="1" applyBorder="1" applyAlignment="1">
      <alignment horizontal="left" wrapText="1"/>
    </xf>
    <xf numFmtId="0" fontId="12" fillId="0" borderId="23" xfId="0" applyFont="1" applyFill="1" applyBorder="1" applyAlignment="1">
      <alignment horizontal="left" wrapText="1"/>
    </xf>
    <xf numFmtId="4" fontId="12" fillId="0" borderId="15" xfId="0" applyNumberFormat="1" applyFont="1" applyFill="1" applyBorder="1" applyAlignment="1">
      <alignment horizontal="center"/>
    </xf>
    <xf numFmtId="4" fontId="12" fillId="0" borderId="20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opLeftCell="B22" zoomScale="59" zoomScaleNormal="59" zoomScaleSheetLayoutView="30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59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12"/>
      <c r="O6" s="12"/>
      <c r="P6" s="7"/>
    </row>
    <row r="7" spans="1:18" ht="38.25" customHeight="1" x14ac:dyDescent="0.3">
      <c r="A7" s="415" t="s">
        <v>51</v>
      </c>
      <c r="B7" s="416"/>
      <c r="C7" s="416"/>
      <c r="D7" s="416"/>
      <c r="E7" s="416"/>
      <c r="F7" s="416"/>
      <c r="G7" s="416"/>
      <c r="H7" s="416"/>
      <c r="I7" s="416"/>
      <c r="J7" s="417"/>
      <c r="K7" s="418" t="s">
        <v>24</v>
      </c>
      <c r="L7" s="419"/>
      <c r="M7" s="420"/>
      <c r="N7" s="62"/>
      <c r="O7" s="62"/>
      <c r="P7" s="7"/>
      <c r="R7" s="1" t="s">
        <v>8</v>
      </c>
    </row>
    <row r="8" spans="1:18" ht="15.75" customHeight="1" x14ac:dyDescent="0.3">
      <c r="A8" s="424"/>
      <c r="B8" s="424"/>
      <c r="C8" s="424"/>
      <c r="D8" s="424"/>
      <c r="E8" s="425" t="s">
        <v>120</v>
      </c>
      <c r="F8" s="426"/>
      <c r="G8" s="426"/>
      <c r="H8" s="426"/>
      <c r="I8" s="426"/>
      <c r="J8" s="426"/>
      <c r="K8" s="421"/>
      <c r="L8" s="422"/>
      <c r="M8" s="423"/>
      <c r="N8" s="62"/>
      <c r="O8" s="62"/>
      <c r="P8" s="7"/>
    </row>
    <row r="9" spans="1:18" ht="15" customHeight="1" x14ac:dyDescent="0.3">
      <c r="A9" s="424"/>
      <c r="B9" s="424"/>
      <c r="C9" s="424"/>
      <c r="D9" s="424"/>
      <c r="E9" s="425" t="s">
        <v>121</v>
      </c>
      <c r="F9" s="426"/>
      <c r="G9" s="426"/>
      <c r="H9" s="426"/>
      <c r="I9" s="426"/>
      <c r="J9" s="426"/>
      <c r="K9" s="427" t="s">
        <v>7</v>
      </c>
      <c r="L9" s="60">
        <v>27.93</v>
      </c>
      <c r="M9" s="427" t="s">
        <v>106</v>
      </c>
      <c r="N9" s="6"/>
      <c r="O9" s="50"/>
      <c r="P9" s="7"/>
    </row>
    <row r="10" spans="1:18" ht="15.6" x14ac:dyDescent="0.3">
      <c r="A10" s="13" t="s">
        <v>31</v>
      </c>
      <c r="B10" s="14"/>
      <c r="C10" s="14"/>
      <c r="D10" s="15"/>
      <c r="E10" s="16"/>
      <c r="F10" s="13"/>
      <c r="G10" s="14"/>
      <c r="H10" s="42"/>
      <c r="I10" s="42"/>
      <c r="J10" s="42"/>
      <c r="K10" s="428"/>
      <c r="L10" s="61"/>
      <c r="M10" s="428"/>
      <c r="N10" s="6"/>
      <c r="O10" s="50"/>
      <c r="P10" s="7"/>
    </row>
    <row r="11" spans="1:18" ht="15" x14ac:dyDescent="0.3">
      <c r="A11" s="429" t="s">
        <v>0</v>
      </c>
      <c r="B11" s="430"/>
      <c r="C11" s="429" t="s">
        <v>67</v>
      </c>
      <c r="D11" s="435"/>
      <c r="E11" s="430"/>
      <c r="F11" s="39"/>
      <c r="G11" s="40"/>
      <c r="H11" s="40"/>
      <c r="I11" s="41"/>
      <c r="J11" s="35"/>
      <c r="K11" s="427" t="s">
        <v>6</v>
      </c>
      <c r="L11" s="60">
        <v>27.93</v>
      </c>
      <c r="M11" s="436">
        <v>22.34</v>
      </c>
      <c r="N11" s="6"/>
      <c r="O11" s="50"/>
      <c r="P11" s="7"/>
    </row>
    <row r="12" spans="1:18" ht="40.5" customHeight="1" x14ac:dyDescent="0.3">
      <c r="A12" s="431"/>
      <c r="B12" s="432"/>
      <c r="C12" s="431"/>
      <c r="D12" s="402"/>
      <c r="E12" s="432"/>
      <c r="F12" s="316" t="s">
        <v>103</v>
      </c>
      <c r="G12" s="318"/>
      <c r="H12" s="317" t="s">
        <v>104</v>
      </c>
      <c r="I12" s="318"/>
      <c r="J12" s="49"/>
      <c r="K12" s="428"/>
      <c r="L12" s="61"/>
      <c r="M12" s="437"/>
      <c r="N12" s="6"/>
      <c r="O12" s="50"/>
      <c r="P12" s="9"/>
    </row>
    <row r="13" spans="1:18" ht="42" customHeight="1" x14ac:dyDescent="0.3">
      <c r="A13" s="433"/>
      <c r="B13" s="434"/>
      <c r="C13" s="433"/>
      <c r="D13" s="357"/>
      <c r="E13" s="434"/>
      <c r="F13" s="438">
        <v>2489.5</v>
      </c>
      <c r="G13" s="439"/>
      <c r="H13" s="438">
        <v>0</v>
      </c>
      <c r="I13" s="440"/>
      <c r="J13" s="48"/>
      <c r="K13" s="57" t="s">
        <v>5</v>
      </c>
      <c r="L13" s="58">
        <v>31.04</v>
      </c>
      <c r="M13" s="51">
        <v>26.56</v>
      </c>
      <c r="N13" s="6"/>
      <c r="O13" s="50"/>
      <c r="P13" s="9"/>
    </row>
    <row r="14" spans="1:18" ht="44.25" customHeight="1" x14ac:dyDescent="0.3">
      <c r="A14" s="441"/>
      <c r="B14" s="442"/>
      <c r="C14" s="442"/>
      <c r="D14" s="17"/>
      <c r="E14" s="17"/>
      <c r="F14" s="443"/>
      <c r="G14" s="443"/>
      <c r="H14" s="17"/>
      <c r="I14" s="17"/>
      <c r="J14" s="17"/>
      <c r="K14" s="57" t="s">
        <v>4</v>
      </c>
      <c r="L14" s="58">
        <v>31.04</v>
      </c>
      <c r="M14" s="59">
        <v>26.56</v>
      </c>
      <c r="N14" s="6"/>
      <c r="O14" s="50"/>
      <c r="P14" s="9"/>
    </row>
    <row r="15" spans="1:18" ht="32.25" customHeight="1" x14ac:dyDescent="0.3">
      <c r="A15" s="396" t="s">
        <v>58</v>
      </c>
      <c r="B15" s="396"/>
      <c r="C15" s="396"/>
      <c r="D15" s="398">
        <v>2489.5</v>
      </c>
      <c r="E15" s="400"/>
      <c r="F15" s="400"/>
      <c r="G15" s="400"/>
      <c r="H15" s="400"/>
      <c r="I15" s="401"/>
      <c r="J15" s="402"/>
      <c r="K15" s="402"/>
      <c r="L15" s="403"/>
      <c r="M15" s="56"/>
      <c r="N15" s="43"/>
      <c r="O15" s="44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401"/>
      <c r="J16" s="402"/>
      <c r="K16" s="402"/>
      <c r="L16" s="403"/>
      <c r="M16" s="56"/>
      <c r="N16" s="56"/>
      <c r="O16" s="56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f>89049.91</f>
        <v>89049.91</v>
      </c>
      <c r="F17" s="407"/>
      <c r="G17" s="408"/>
      <c r="H17" s="74"/>
      <c r="I17" s="56"/>
      <c r="J17" s="56"/>
      <c r="K17" s="56"/>
      <c r="L17" s="56"/>
      <c r="M17" s="56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f>730419.59</f>
        <v>730419.59</v>
      </c>
      <c r="F18" s="411"/>
      <c r="G18" s="412"/>
      <c r="H18" s="74"/>
      <c r="I18" s="56"/>
      <c r="J18" s="56"/>
      <c r="K18" s="56"/>
      <c r="L18" s="56"/>
      <c r="M18" s="56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14420.71</v>
      </c>
      <c r="F19" s="448"/>
      <c r="G19" s="449"/>
      <c r="H19" s="74"/>
      <c r="I19" s="56"/>
      <c r="J19" s="56"/>
      <c r="K19" s="56"/>
      <c r="L19" s="56"/>
      <c r="M19" s="56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740997.12</v>
      </c>
      <c r="F20" s="411"/>
      <c r="G20" s="412"/>
      <c r="H20" s="74"/>
      <c r="I20" s="56"/>
      <c r="J20" s="56"/>
      <c r="K20" s="56"/>
      <c r="L20" s="56"/>
      <c r="M20" s="56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13340.42</v>
      </c>
      <c r="F21" s="448"/>
      <c r="G21" s="449"/>
      <c r="H21" s="74"/>
      <c r="I21" s="56"/>
      <c r="J21" s="56"/>
      <c r="K21" s="56"/>
      <c r="L21" s="56"/>
      <c r="M21" s="56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79552.669999999969</v>
      </c>
      <c r="F22" s="411"/>
      <c r="G22" s="412"/>
      <c r="H22" s="74"/>
      <c r="I22" s="56"/>
      <c r="J22" s="56"/>
      <c r="K22" s="56"/>
      <c r="L22" s="56"/>
      <c r="M22" s="56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-70238.080000000002</v>
      </c>
      <c r="F23" s="457"/>
      <c r="G23" s="458"/>
      <c r="H23" s="74"/>
      <c r="I23" s="56"/>
      <c r="J23" s="56"/>
      <c r="K23" s="56"/>
      <c r="L23" s="56"/>
      <c r="M23" s="56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727173.57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177899.67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86485.23000000001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90219.48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1194.96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112923.72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112923.72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121885.92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88725.78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33160.14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2987.4000000000005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2539.2900000000004</v>
      </c>
      <c r="F38" s="363"/>
      <c r="G38" s="364" t="s">
        <v>100</v>
      </c>
      <c r="H38" s="365"/>
      <c r="I38" s="463"/>
      <c r="J38" s="464"/>
      <c r="K38" s="83"/>
      <c r="L38" s="84"/>
      <c r="M38" s="85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119944.11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33309.51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85290.26999999999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1344.3300000000002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6934.38+182059.08</f>
        <v>188993.46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-43074.10999999987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82"/>
      <c r="C45" s="82"/>
      <c r="D45" s="82"/>
      <c r="E45" s="81"/>
      <c r="F45" s="81"/>
      <c r="G45" s="81"/>
      <c r="H45" s="81"/>
      <c r="I45" s="81"/>
      <c r="J45" s="81"/>
      <c r="K45" s="82"/>
      <c r="L45" s="82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f>215970.71</f>
        <v>215970.71</v>
      </c>
      <c r="H47" s="315"/>
      <c r="I47" s="87"/>
      <c r="J47" s="87"/>
      <c r="K47" s="88"/>
      <c r="L47" s="88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480.22107191612236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f>946270.82</f>
        <v>946270.82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81"/>
      <c r="J53" s="81"/>
      <c r="K53" s="82"/>
      <c r="L53" s="82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480005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4842.4641244355244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f>96510.31</f>
        <v>96510.31</v>
      </c>
      <c r="H57" s="315"/>
      <c r="I57" s="81"/>
      <c r="J57" s="81"/>
      <c r="K57" s="82"/>
      <c r="L57" s="82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81"/>
      <c r="J58" s="81"/>
      <c r="K58" s="82"/>
      <c r="L58" s="82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8261.9922258592469</v>
      </c>
      <c r="H59" s="315"/>
      <c r="I59" s="81"/>
      <c r="J59" s="81"/>
      <c r="K59" s="82"/>
      <c r="L59" s="82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201923.09</v>
      </c>
      <c r="H60" s="315"/>
      <c r="I60" s="81"/>
      <c r="J60" s="81"/>
      <c r="K60" s="82"/>
      <c r="L60" s="82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81"/>
      <c r="J61" s="81"/>
      <c r="K61" s="82"/>
      <c r="L61" s="82"/>
      <c r="M61" s="22"/>
      <c r="N61" s="86"/>
      <c r="O61" s="86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1965.3800813008131</v>
      </c>
      <c r="H62" s="315"/>
      <c r="I62" s="81"/>
      <c r="J62" s="81"/>
      <c r="K62" s="82"/>
      <c r="L62" s="82"/>
      <c r="M62" s="22"/>
      <c r="N62" s="86"/>
      <c r="O62" s="86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9669.67</v>
      </c>
      <c r="H63" s="315"/>
      <c r="I63" s="81"/>
      <c r="J63" s="81"/>
      <c r="K63" s="82"/>
      <c r="L63" s="82"/>
      <c r="M63" s="22"/>
      <c r="N63" s="86"/>
      <c r="O63" s="86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1734378.89</v>
      </c>
      <c r="H64" s="315"/>
      <c r="I64" s="81"/>
      <c r="J64" s="81"/>
      <c r="K64" s="82"/>
      <c r="L64" s="82"/>
      <c r="M64" s="22"/>
      <c r="N64" s="86"/>
      <c r="O64" s="86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1735935.4</v>
      </c>
      <c r="H65" s="315"/>
      <c r="I65" s="81"/>
      <c r="J65" s="81"/>
      <c r="K65" s="82"/>
      <c r="L65" s="82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214414.19999999995</v>
      </c>
      <c r="H66" s="475"/>
      <c r="I66" s="81"/>
      <c r="J66" s="81"/>
      <c r="K66" s="82"/>
      <c r="L66" s="82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86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81"/>
      <c r="J68" s="81"/>
      <c r="K68" s="82"/>
      <c r="L68" s="82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81"/>
      <c r="J69" s="81"/>
      <c r="K69" s="82"/>
      <c r="L69" s="82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81"/>
      <c r="J70" s="81"/>
      <c r="K70" s="82"/>
      <c r="L70" s="82"/>
      <c r="M70" s="22"/>
      <c r="N70" s="86"/>
      <c r="O70" s="86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81"/>
      <c r="J71" s="81"/>
      <c r="K71" s="82"/>
      <c r="L71" s="82"/>
      <c r="M71" s="22"/>
      <c r="N71" s="86"/>
      <c r="O71" s="86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52"/>
      <c r="J72" s="52"/>
      <c r="K72" s="53"/>
      <c r="L72" s="53"/>
      <c r="M72" s="22"/>
      <c r="N72" s="54"/>
      <c r="O72" s="54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52"/>
      <c r="J73" s="52"/>
      <c r="K73" s="53"/>
      <c r="L73" s="53"/>
      <c r="M73" s="22"/>
      <c r="N73" s="54"/>
      <c r="O73" s="54"/>
      <c r="P73" s="2"/>
      <c r="Q73" s="2"/>
    </row>
    <row r="74" spans="1:17" ht="59.25" customHeight="1" x14ac:dyDescent="0.3">
      <c r="I74" s="52"/>
      <c r="J74" s="52"/>
      <c r="K74" s="53"/>
      <c r="L74" s="53"/>
      <c r="M74" s="22"/>
      <c r="N74" s="54"/>
      <c r="O74" s="54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52"/>
      <c r="J75" s="52"/>
      <c r="K75" s="53"/>
      <c r="L75" s="53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54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54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54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</sheetData>
  <mergeCells count="192">
    <mergeCell ref="B60:F60"/>
    <mergeCell ref="G60:H60"/>
    <mergeCell ref="B56:F56"/>
    <mergeCell ref="G56:H56"/>
    <mergeCell ref="I56:J56"/>
    <mergeCell ref="K56:L56"/>
    <mergeCell ref="I43:J43"/>
    <mergeCell ref="B46:F46"/>
    <mergeCell ref="K46:L46"/>
    <mergeCell ref="B47:F47"/>
    <mergeCell ref="G47:H47"/>
    <mergeCell ref="B48:H48"/>
    <mergeCell ref="I49:J49"/>
    <mergeCell ref="K49:L49"/>
    <mergeCell ref="G44:H44"/>
    <mergeCell ref="I44:J44"/>
    <mergeCell ref="K43:M43"/>
    <mergeCell ref="B44:D44"/>
    <mergeCell ref="E44:F44"/>
    <mergeCell ref="K44:M44"/>
    <mergeCell ref="B43:D43"/>
    <mergeCell ref="E43:F43"/>
    <mergeCell ref="G43:H43"/>
    <mergeCell ref="I46:J46"/>
    <mergeCell ref="I76:J76"/>
    <mergeCell ref="K76:L76"/>
    <mergeCell ref="B62:F62"/>
    <mergeCell ref="G62:H62"/>
    <mergeCell ref="B64:F64"/>
    <mergeCell ref="G64:H64"/>
    <mergeCell ref="B65:F65"/>
    <mergeCell ref="G65:H65"/>
    <mergeCell ref="B61:H61"/>
    <mergeCell ref="B63:F63"/>
    <mergeCell ref="G63:H63"/>
    <mergeCell ref="B66:F66"/>
    <mergeCell ref="G66:H66"/>
    <mergeCell ref="B39:D39"/>
    <mergeCell ref="E39:F39"/>
    <mergeCell ref="G39:H39"/>
    <mergeCell ref="I39:J39"/>
    <mergeCell ref="K39:M39"/>
    <mergeCell ref="G41:H41"/>
    <mergeCell ref="B40:D40"/>
    <mergeCell ref="E40:F40"/>
    <mergeCell ref="G40:H40"/>
    <mergeCell ref="K40:M40"/>
    <mergeCell ref="B41:D41"/>
    <mergeCell ref="E41:F41"/>
    <mergeCell ref="K41:M41"/>
    <mergeCell ref="I40:J42"/>
    <mergeCell ref="B42:D42"/>
    <mergeCell ref="E42:F42"/>
    <mergeCell ref="K42:M42"/>
    <mergeCell ref="G42:H42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G38:H38"/>
    <mergeCell ref="B38:D38"/>
    <mergeCell ref="E38:F38"/>
    <mergeCell ref="B34:D34"/>
    <mergeCell ref="E34:F34"/>
    <mergeCell ref="G34:H34"/>
    <mergeCell ref="A19:D19"/>
    <mergeCell ref="E19:G19"/>
    <mergeCell ref="A20:D20"/>
    <mergeCell ref="E20:G20"/>
    <mergeCell ref="A21:D21"/>
    <mergeCell ref="E21:G21"/>
    <mergeCell ref="A24:A25"/>
    <mergeCell ref="B24:D25"/>
    <mergeCell ref="E24:F25"/>
    <mergeCell ref="G24:H25"/>
    <mergeCell ref="A23:D23"/>
    <mergeCell ref="E22:G22"/>
    <mergeCell ref="E23:G23"/>
    <mergeCell ref="A22:D22"/>
    <mergeCell ref="G28:H28"/>
    <mergeCell ref="B28:D28"/>
    <mergeCell ref="E28:F28"/>
    <mergeCell ref="B33:D33"/>
    <mergeCell ref="E33:F33"/>
    <mergeCell ref="G33:H33"/>
    <mergeCell ref="A11:B13"/>
    <mergeCell ref="C11:E13"/>
    <mergeCell ref="K11:K12"/>
    <mergeCell ref="M11:M12"/>
    <mergeCell ref="F12:G12"/>
    <mergeCell ref="H12:I12"/>
    <mergeCell ref="F13:G13"/>
    <mergeCell ref="H13:I13"/>
    <mergeCell ref="A14:C14"/>
    <mergeCell ref="F14:G14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K9:K10"/>
    <mergeCell ref="M9:M10"/>
    <mergeCell ref="A15:C16"/>
    <mergeCell ref="D15:D16"/>
    <mergeCell ref="E15:H16"/>
    <mergeCell ref="I15:I16"/>
    <mergeCell ref="J15:K16"/>
    <mergeCell ref="L15:L16"/>
    <mergeCell ref="A17:D17"/>
    <mergeCell ref="E17:G17"/>
    <mergeCell ref="A18:D18"/>
    <mergeCell ref="E18:G18"/>
    <mergeCell ref="I33:J33"/>
    <mergeCell ref="K33:M33"/>
    <mergeCell ref="I24:J25"/>
    <mergeCell ref="K24:M25"/>
    <mergeCell ref="B26:D26"/>
    <mergeCell ref="E26:F26"/>
    <mergeCell ref="G26:H26"/>
    <mergeCell ref="I26:J26"/>
    <mergeCell ref="K26:M26"/>
    <mergeCell ref="B27:D27"/>
    <mergeCell ref="E27:F27"/>
    <mergeCell ref="G27:H27"/>
    <mergeCell ref="I27:J27"/>
    <mergeCell ref="K27:M27"/>
    <mergeCell ref="I28:J28"/>
    <mergeCell ref="K28:M28"/>
    <mergeCell ref="B35:D35"/>
    <mergeCell ref="E35:F35"/>
    <mergeCell ref="G35:H35"/>
    <mergeCell ref="I29:J31"/>
    <mergeCell ref="I34:J34"/>
    <mergeCell ref="I35:J36"/>
    <mergeCell ref="K35:M35"/>
    <mergeCell ref="B29:D29"/>
    <mergeCell ref="E29:F29"/>
    <mergeCell ref="G29:H29"/>
    <mergeCell ref="K29:M29"/>
    <mergeCell ref="B30:D30"/>
    <mergeCell ref="E30:F30"/>
    <mergeCell ref="G30:H30"/>
    <mergeCell ref="K30:M30"/>
    <mergeCell ref="B31:D31"/>
    <mergeCell ref="E31:F31"/>
    <mergeCell ref="G31:H31"/>
    <mergeCell ref="K31:M31"/>
    <mergeCell ref="B32:D32"/>
    <mergeCell ref="E32:F32"/>
    <mergeCell ref="G32:H32"/>
    <mergeCell ref="I32:J32"/>
    <mergeCell ref="K32:M32"/>
    <mergeCell ref="G46:H46"/>
    <mergeCell ref="I48:J48"/>
    <mergeCell ref="K48:L48"/>
    <mergeCell ref="B50:F50"/>
    <mergeCell ref="G50:H50"/>
    <mergeCell ref="B51:H51"/>
    <mergeCell ref="B52:F52"/>
    <mergeCell ref="G52:H52"/>
    <mergeCell ref="I52:J52"/>
    <mergeCell ref="K52:L52"/>
    <mergeCell ref="B49:F49"/>
    <mergeCell ref="G49:H49"/>
    <mergeCell ref="I50:J50"/>
    <mergeCell ref="K50:L50"/>
    <mergeCell ref="I51:J51"/>
    <mergeCell ref="K51:L51"/>
    <mergeCell ref="G59:H59"/>
    <mergeCell ref="B53:F53"/>
    <mergeCell ref="G53:H53"/>
    <mergeCell ref="B55:H55"/>
    <mergeCell ref="I55:J55"/>
    <mergeCell ref="K55:L55"/>
    <mergeCell ref="B57:F57"/>
    <mergeCell ref="G57:H57"/>
    <mergeCell ref="B58:H58"/>
    <mergeCell ref="B54:F54"/>
    <mergeCell ref="G54:H54"/>
    <mergeCell ref="I54:J54"/>
    <mergeCell ref="K54:L54"/>
    <mergeCell ref="B59:F5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31" zoomScale="69" zoomScaleNormal="69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64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2402.1</v>
      </c>
      <c r="G13" s="439"/>
      <c r="H13" s="438">
        <v>1053.8</v>
      </c>
      <c r="I13" s="440"/>
      <c r="J13" s="122"/>
      <c r="K13" s="123" t="s">
        <v>5</v>
      </c>
      <c r="L13" s="124">
        <v>31.04</v>
      </c>
      <c r="M13" s="163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3455.9</v>
      </c>
      <c r="E15" s="400"/>
      <c r="F15" s="400"/>
      <c r="G15" s="400"/>
      <c r="H15" s="400"/>
      <c r="I15" s="502"/>
      <c r="J15" s="400"/>
      <c r="K15" s="400"/>
      <c r="L15" s="498"/>
      <c r="M15" s="164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164"/>
      <c r="N16" s="164"/>
      <c r="O16" s="164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f>207495.61</f>
        <v>207495.61</v>
      </c>
      <c r="F17" s="407"/>
      <c r="G17" s="408"/>
      <c r="H17" s="164"/>
      <c r="I17" s="162"/>
      <c r="J17" s="162"/>
      <c r="K17" s="162"/>
      <c r="L17" s="162"/>
      <c r="M17" s="162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704776.66</v>
      </c>
      <c r="F18" s="411"/>
      <c r="G18" s="412"/>
      <c r="H18" s="164"/>
      <c r="I18" s="162"/>
      <c r="J18" s="162"/>
      <c r="K18" s="162"/>
      <c r="L18" s="162"/>
      <c r="M18" s="162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354492.88</f>
        <v>354492.88</v>
      </c>
      <c r="F19" s="448"/>
      <c r="G19" s="449"/>
      <c r="H19" s="164"/>
      <c r="I19" s="162"/>
      <c r="J19" s="162"/>
      <c r="K19" s="162"/>
      <c r="L19" s="162"/>
      <c r="M19" s="162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f>729614.68</f>
        <v>729614.68</v>
      </c>
      <c r="F20" s="411"/>
      <c r="G20" s="412"/>
      <c r="H20" s="164"/>
      <c r="I20" s="162"/>
      <c r="J20" s="162"/>
      <c r="K20" s="162"/>
      <c r="L20" s="162"/>
      <c r="M20" s="162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f>282429.35</f>
        <v>282429.34999999998</v>
      </c>
      <c r="F21" s="448"/>
      <c r="G21" s="449"/>
      <c r="H21" s="164"/>
      <c r="I21" s="162"/>
      <c r="J21" s="162"/>
      <c r="K21" s="162"/>
      <c r="L21" s="162"/>
      <c r="M21" s="162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254721.11999999988</v>
      </c>
      <c r="F22" s="411"/>
      <c r="G22" s="412"/>
      <c r="H22" s="164"/>
      <c r="I22" s="162"/>
      <c r="J22" s="162"/>
      <c r="K22" s="162"/>
      <c r="L22" s="162"/>
      <c r="M22" s="162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f>689302.78</f>
        <v>689302.78</v>
      </c>
      <c r="F23" s="457"/>
      <c r="G23" s="458"/>
      <c r="H23" s="164"/>
      <c r="I23" s="162"/>
      <c r="J23" s="162"/>
      <c r="K23" s="162"/>
      <c r="L23" s="162"/>
      <c r="M23" s="162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819586.64199999999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246958.614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120057.96599999999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125241.81600000001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1658.8320000000003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156759.62400000001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156759.62400000001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169200.864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123168.27600000001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46032.588000000003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4147.08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3525.0180000000005</v>
      </c>
      <c r="F38" s="363"/>
      <c r="G38" s="364" t="s">
        <v>100</v>
      </c>
      <c r="H38" s="365"/>
      <c r="I38" s="463"/>
      <c r="J38" s="464"/>
      <c r="K38" s="157"/>
      <c r="L38" s="158"/>
      <c r="M38" s="159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166505.26199999999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46239.942000000003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118399.13399999999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1866.1860000000001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2060.24+70429.94</f>
        <v>72490.180000000008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881760.16800000006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54"/>
      <c r="C45" s="154"/>
      <c r="D45" s="154"/>
      <c r="E45" s="153"/>
      <c r="F45" s="153"/>
      <c r="G45" s="153"/>
      <c r="H45" s="153"/>
      <c r="I45" s="153"/>
      <c r="J45" s="153"/>
      <c r="K45" s="154"/>
      <c r="L45" s="154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350095</v>
      </c>
      <c r="H47" s="315"/>
      <c r="I47" s="156"/>
      <c r="J47" s="156"/>
      <c r="K47" s="155"/>
      <c r="L47" s="155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509.46728986191249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1003900.2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153"/>
      <c r="J53" s="153"/>
      <c r="K53" s="154"/>
      <c r="L53" s="154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11648.48469643753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232154.3</v>
      </c>
      <c r="H57" s="315"/>
      <c r="I57" s="153"/>
      <c r="J57" s="153"/>
      <c r="K57" s="154"/>
      <c r="L57" s="154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153"/>
      <c r="J58" s="153"/>
      <c r="K58" s="154"/>
      <c r="L58" s="154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11518.49427168576</v>
      </c>
      <c r="H59" s="315"/>
      <c r="I59" s="153"/>
      <c r="J59" s="153"/>
      <c r="K59" s="154"/>
      <c r="L59" s="154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281512</v>
      </c>
      <c r="H60" s="315"/>
      <c r="I60" s="153"/>
      <c r="J60" s="153"/>
      <c r="K60" s="154"/>
      <c r="L60" s="154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153"/>
      <c r="J61" s="153"/>
      <c r="K61" s="154"/>
      <c r="L61" s="154"/>
      <c r="M61" s="22"/>
      <c r="N61" s="160"/>
      <c r="O61" s="160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1591.5813008130081</v>
      </c>
      <c r="H62" s="315"/>
      <c r="I62" s="153"/>
      <c r="J62" s="153"/>
      <c r="K62" s="154"/>
      <c r="L62" s="154"/>
      <c r="M62" s="22"/>
      <c r="N62" s="160"/>
      <c r="O62" s="160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7830.58</v>
      </c>
      <c r="H63" s="315"/>
      <c r="I63" s="153"/>
      <c r="J63" s="153"/>
      <c r="K63" s="154"/>
      <c r="L63" s="154"/>
      <c r="M63" s="22"/>
      <c r="N63" s="160"/>
      <c r="O63" s="160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1525397.08</v>
      </c>
      <c r="H64" s="315"/>
      <c r="I64" s="153"/>
      <c r="J64" s="153"/>
      <c r="K64" s="154"/>
      <c r="L64" s="154"/>
      <c r="M64" s="22"/>
      <c r="N64" s="160"/>
      <c r="O64" s="160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f>1642981.87</f>
        <v>1642981.87</v>
      </c>
      <c r="H65" s="315"/>
      <c r="I65" s="153"/>
      <c r="J65" s="153"/>
      <c r="K65" s="154"/>
      <c r="L65" s="154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232510.20999999996</v>
      </c>
      <c r="H66" s="475"/>
      <c r="I66" s="153"/>
      <c r="J66" s="153"/>
      <c r="K66" s="154"/>
      <c r="L66" s="154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60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153"/>
      <c r="J68" s="153"/>
      <c r="K68" s="154"/>
      <c r="L68" s="154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153"/>
      <c r="J69" s="153"/>
      <c r="K69" s="154"/>
      <c r="L69" s="154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153"/>
      <c r="J70" s="153"/>
      <c r="K70" s="154"/>
      <c r="L70" s="154"/>
      <c r="M70" s="22"/>
      <c r="N70" s="160"/>
      <c r="O70" s="160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153"/>
      <c r="J71" s="153"/>
      <c r="K71" s="154"/>
      <c r="L71" s="154"/>
      <c r="M71" s="22"/>
      <c r="N71" s="160"/>
      <c r="O71" s="160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153"/>
      <c r="J72" s="153"/>
      <c r="K72" s="154"/>
      <c r="L72" s="154"/>
      <c r="M72" s="22"/>
      <c r="N72" s="160"/>
      <c r="O72" s="160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153"/>
      <c r="J73" s="153"/>
      <c r="K73" s="154"/>
      <c r="L73" s="154"/>
      <c r="M73" s="22"/>
      <c r="N73" s="160"/>
      <c r="O73" s="160"/>
      <c r="P73" s="2"/>
      <c r="Q73" s="2"/>
    </row>
    <row r="74" spans="1:17" ht="59.25" customHeight="1" x14ac:dyDescent="0.3">
      <c r="I74" s="153"/>
      <c r="J74" s="153"/>
      <c r="K74" s="154"/>
      <c r="L74" s="154"/>
      <c r="M74" s="22"/>
      <c r="N74" s="160"/>
      <c r="O74" s="160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153"/>
      <c r="J75" s="153"/>
      <c r="K75" s="154"/>
      <c r="L75" s="154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60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60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60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5:H55"/>
    <mergeCell ref="I55:J55"/>
    <mergeCell ref="K55:L55"/>
    <mergeCell ref="B57:F57"/>
    <mergeCell ref="G57:H57"/>
    <mergeCell ref="B58:H58"/>
    <mergeCell ref="B60:F60"/>
    <mergeCell ref="G60:H60"/>
    <mergeCell ref="B61:H61"/>
    <mergeCell ref="B59:F59"/>
    <mergeCell ref="G59:H59"/>
    <mergeCell ref="B56:F56"/>
    <mergeCell ref="G56:H56"/>
    <mergeCell ref="I56:J56"/>
    <mergeCell ref="K56:L56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G46:H46"/>
    <mergeCell ref="I46:J46"/>
    <mergeCell ref="I48:J48"/>
    <mergeCell ref="K48:L48"/>
    <mergeCell ref="B49:F49"/>
    <mergeCell ref="G49:H49"/>
    <mergeCell ref="I50:J50"/>
    <mergeCell ref="K50:L50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E27:F27"/>
    <mergeCell ref="G27:H27"/>
    <mergeCell ref="I27:J27"/>
    <mergeCell ref="K27:M27"/>
    <mergeCell ref="B27:D27"/>
    <mergeCell ref="B29:D29"/>
    <mergeCell ref="E29:F29"/>
    <mergeCell ref="G29:H29"/>
    <mergeCell ref="K29:M29"/>
    <mergeCell ref="B32:D32"/>
    <mergeCell ref="E32:F32"/>
    <mergeCell ref="G32:H32"/>
    <mergeCell ref="K32:M32"/>
    <mergeCell ref="B30:D30"/>
    <mergeCell ref="E30:F30"/>
    <mergeCell ref="G30:H30"/>
    <mergeCell ref="K30:M30"/>
    <mergeCell ref="B31:D31"/>
    <mergeCell ref="E31:F31"/>
    <mergeCell ref="G31:H31"/>
    <mergeCell ref="K31:M31"/>
    <mergeCell ref="I29:J31"/>
    <mergeCell ref="I32:J32"/>
    <mergeCell ref="B35:D35"/>
    <mergeCell ref="E35:F35"/>
    <mergeCell ref="G35:H35"/>
    <mergeCell ref="K35:M35"/>
    <mergeCell ref="B36:D36"/>
    <mergeCell ref="E36:F36"/>
    <mergeCell ref="G36:H36"/>
    <mergeCell ref="K36:M36"/>
    <mergeCell ref="B33:D33"/>
    <mergeCell ref="E33:F33"/>
    <mergeCell ref="G33:H33"/>
    <mergeCell ref="B34:D34"/>
    <mergeCell ref="E34:F34"/>
    <mergeCell ref="G34:H34"/>
    <mergeCell ref="I34:J34"/>
    <mergeCell ref="I33:J33"/>
    <mergeCell ref="K33:M33"/>
    <mergeCell ref="I35:J36"/>
    <mergeCell ref="B37:D37"/>
    <mergeCell ref="E37:F37"/>
    <mergeCell ref="G37:H37"/>
    <mergeCell ref="K37:M37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B40:D40"/>
    <mergeCell ref="G39:H39"/>
    <mergeCell ref="I39:J39"/>
    <mergeCell ref="G40:H40"/>
    <mergeCell ref="G41:H41"/>
    <mergeCell ref="G38:H38"/>
    <mergeCell ref="I37:J38"/>
    <mergeCell ref="I40:J42"/>
    <mergeCell ref="E44:F44"/>
    <mergeCell ref="K44:M44"/>
    <mergeCell ref="B42:D42"/>
    <mergeCell ref="E42:F42"/>
    <mergeCell ref="K42:M42"/>
    <mergeCell ref="B43:D43"/>
    <mergeCell ref="E43:F43"/>
    <mergeCell ref="K43:M43"/>
    <mergeCell ref="B44:D44"/>
    <mergeCell ref="G42:H42"/>
    <mergeCell ref="G43:H43"/>
    <mergeCell ref="G44:H44"/>
    <mergeCell ref="I44:J44"/>
    <mergeCell ref="I43:J43"/>
    <mergeCell ref="I51:J51"/>
    <mergeCell ref="K51:L51"/>
    <mergeCell ref="B51:H51"/>
    <mergeCell ref="B52:F52"/>
    <mergeCell ref="G52:H52"/>
    <mergeCell ref="I52:J52"/>
    <mergeCell ref="K52:L52"/>
    <mergeCell ref="B54:F54"/>
    <mergeCell ref="G54:H54"/>
    <mergeCell ref="I54:J54"/>
    <mergeCell ref="K54:L54"/>
    <mergeCell ref="B53:F53"/>
    <mergeCell ref="G53:H53"/>
    <mergeCell ref="I76:J76"/>
    <mergeCell ref="K76:L76"/>
    <mergeCell ref="B66:F66"/>
    <mergeCell ref="G66:H66"/>
    <mergeCell ref="B62:F62"/>
    <mergeCell ref="G62:H62"/>
    <mergeCell ref="B64:F64"/>
    <mergeCell ref="G64:H64"/>
    <mergeCell ref="B65:F65"/>
    <mergeCell ref="G65:H65"/>
    <mergeCell ref="B63:F63"/>
    <mergeCell ref="G63:H63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75" zoomScaleNormal="75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65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2365.1999999999998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175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2365.1999999999998</v>
      </c>
      <c r="E15" s="400"/>
      <c r="F15" s="400"/>
      <c r="G15" s="400"/>
      <c r="H15" s="400"/>
      <c r="I15" s="502"/>
      <c r="J15" s="400"/>
      <c r="K15" s="400"/>
      <c r="L15" s="498"/>
      <c r="M15" s="176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176"/>
      <c r="N16" s="176"/>
      <c r="O16" s="176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239975.39</v>
      </c>
      <c r="F17" s="407"/>
      <c r="G17" s="408"/>
      <c r="H17" s="176"/>
      <c r="I17" s="174"/>
      <c r="J17" s="174"/>
      <c r="K17" s="174"/>
      <c r="L17" s="174"/>
      <c r="M17" s="174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693950.17</v>
      </c>
      <c r="F18" s="411"/>
      <c r="G18" s="412"/>
      <c r="H18" s="176"/>
      <c r="I18" s="174"/>
      <c r="J18" s="174"/>
      <c r="K18" s="174"/>
      <c r="L18" s="174"/>
      <c r="M18" s="174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8374.58</f>
        <v>8374.58</v>
      </c>
      <c r="F19" s="448"/>
      <c r="G19" s="449"/>
      <c r="H19" s="176"/>
      <c r="I19" s="174"/>
      <c r="J19" s="174"/>
      <c r="K19" s="174"/>
      <c r="L19" s="174"/>
      <c r="M19" s="174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733477.26</v>
      </c>
      <c r="F20" s="411"/>
      <c r="G20" s="412"/>
      <c r="H20" s="176"/>
      <c r="I20" s="174"/>
      <c r="J20" s="174"/>
      <c r="K20" s="174"/>
      <c r="L20" s="174"/>
      <c r="M20" s="174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f>6377.53</f>
        <v>6377.53</v>
      </c>
      <c r="F21" s="448"/>
      <c r="G21" s="449"/>
      <c r="H21" s="176"/>
      <c r="I21" s="174"/>
      <c r="J21" s="174"/>
      <c r="K21" s="174"/>
      <c r="L21" s="174"/>
      <c r="M21" s="174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202445.35</v>
      </c>
      <c r="F22" s="411"/>
      <c r="G22" s="412"/>
      <c r="H22" s="176"/>
      <c r="I22" s="174"/>
      <c r="J22" s="174"/>
      <c r="K22" s="174"/>
      <c r="L22" s="174"/>
      <c r="M22" s="174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-783402.19</v>
      </c>
      <c r="F23" s="457"/>
      <c r="G23" s="458"/>
      <c r="H23" s="176"/>
      <c r="I23" s="174"/>
      <c r="J23" s="174"/>
      <c r="K23" s="174"/>
      <c r="L23" s="174"/>
      <c r="M23" s="174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572152.53600000008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169017.19200000001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82167.047999999995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85714.847999999998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1135.296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107285.47199999999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107285.47199999999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115800.19200000001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84295.728000000003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31504.464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2838.24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2412.5039999999999</v>
      </c>
      <c r="F38" s="363"/>
      <c r="G38" s="364" t="s">
        <v>100</v>
      </c>
      <c r="H38" s="365"/>
      <c r="I38" s="463"/>
      <c r="J38" s="464"/>
      <c r="K38" s="169"/>
      <c r="L38" s="170"/>
      <c r="M38" s="171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113955.336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31646.376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81031.751999999993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1277.2080000000001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58845.15+1998.45</f>
        <v>60843.6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-615699.93599999999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66"/>
      <c r="C45" s="166"/>
      <c r="D45" s="166"/>
      <c r="E45" s="165"/>
      <c r="F45" s="165"/>
      <c r="G45" s="165"/>
      <c r="H45" s="165"/>
      <c r="I45" s="165"/>
      <c r="J45" s="165"/>
      <c r="K45" s="166"/>
      <c r="L45" s="166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582044.25</v>
      </c>
      <c r="H47" s="315"/>
      <c r="I47" s="168"/>
      <c r="J47" s="168"/>
      <c r="K47" s="167"/>
      <c r="L47" s="167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501.45811447913968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988118.2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165"/>
      <c r="J53" s="165"/>
      <c r="K53" s="166"/>
      <c r="L53" s="166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9485.7937782237823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189051.87</v>
      </c>
      <c r="H57" s="315"/>
      <c r="I57" s="165"/>
      <c r="J57" s="165"/>
      <c r="K57" s="166"/>
      <c r="L57" s="166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165"/>
      <c r="J58" s="165"/>
      <c r="K58" s="166"/>
      <c r="L58" s="166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9375.0290507364971</v>
      </c>
      <c r="H59" s="315"/>
      <c r="I59" s="165"/>
      <c r="J59" s="165"/>
      <c r="K59" s="166"/>
      <c r="L59" s="166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229125.71</v>
      </c>
      <c r="H60" s="315"/>
      <c r="I60" s="165"/>
      <c r="J60" s="165"/>
      <c r="K60" s="166"/>
      <c r="L60" s="166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165"/>
      <c r="J61" s="165"/>
      <c r="K61" s="166"/>
      <c r="L61" s="166"/>
      <c r="M61" s="22"/>
      <c r="N61" s="172"/>
      <c r="O61" s="172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1528.9776422764228</v>
      </c>
      <c r="H62" s="315"/>
      <c r="I62" s="165"/>
      <c r="J62" s="165"/>
      <c r="K62" s="166"/>
      <c r="L62" s="166"/>
      <c r="M62" s="22"/>
      <c r="N62" s="172"/>
      <c r="O62" s="172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7522.57</v>
      </c>
      <c r="H63" s="315"/>
      <c r="I63" s="165"/>
      <c r="J63" s="165"/>
      <c r="K63" s="166"/>
      <c r="L63" s="166"/>
      <c r="M63" s="22"/>
      <c r="N63" s="172"/>
      <c r="O63" s="172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1413818.3499999999</v>
      </c>
      <c r="H64" s="315"/>
      <c r="I64" s="165"/>
      <c r="J64" s="165"/>
      <c r="K64" s="166"/>
      <c r="L64" s="166"/>
      <c r="M64" s="22"/>
      <c r="N64" s="172"/>
      <c r="O64" s="172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1523007.61</v>
      </c>
      <c r="H65" s="315"/>
      <c r="I65" s="165"/>
      <c r="J65" s="165"/>
      <c r="K65" s="166"/>
      <c r="L65" s="166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472854.98999999976</v>
      </c>
      <c r="H66" s="475"/>
      <c r="I66" s="165"/>
      <c r="J66" s="165"/>
      <c r="K66" s="166"/>
      <c r="L66" s="166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72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165"/>
      <c r="J68" s="165"/>
      <c r="K68" s="166"/>
      <c r="L68" s="166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165"/>
      <c r="J69" s="165"/>
      <c r="K69" s="166"/>
      <c r="L69" s="166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165"/>
      <c r="J70" s="165"/>
      <c r="K70" s="166"/>
      <c r="L70" s="166"/>
      <c r="M70" s="22"/>
      <c r="N70" s="172"/>
      <c r="O70" s="172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165"/>
      <c r="J71" s="165"/>
      <c r="K71" s="166"/>
      <c r="L71" s="166"/>
      <c r="M71" s="22"/>
      <c r="N71" s="172"/>
      <c r="O71" s="172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165"/>
      <c r="J72" s="165"/>
      <c r="K72" s="166"/>
      <c r="L72" s="166"/>
      <c r="M72" s="22"/>
      <c r="N72" s="172"/>
      <c r="O72" s="172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165"/>
      <c r="J73" s="165"/>
      <c r="K73" s="166"/>
      <c r="L73" s="166"/>
      <c r="M73" s="22"/>
      <c r="N73" s="172"/>
      <c r="O73" s="172"/>
      <c r="P73" s="2"/>
      <c r="Q73" s="2"/>
    </row>
    <row r="74" spans="1:17" ht="59.25" customHeight="1" x14ac:dyDescent="0.3">
      <c r="I74" s="165"/>
      <c r="J74" s="165"/>
      <c r="K74" s="166"/>
      <c r="L74" s="166"/>
      <c r="M74" s="22"/>
      <c r="N74" s="172"/>
      <c r="O74" s="172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165"/>
      <c r="J75" s="165"/>
      <c r="K75" s="166"/>
      <c r="L75" s="166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72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72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72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5:H55"/>
    <mergeCell ref="I55:J55"/>
    <mergeCell ref="K55:L55"/>
    <mergeCell ref="B57:F57"/>
    <mergeCell ref="G57:H57"/>
    <mergeCell ref="B58:H58"/>
    <mergeCell ref="B60:F60"/>
    <mergeCell ref="G60:H60"/>
    <mergeCell ref="B61:H61"/>
    <mergeCell ref="B59:F59"/>
    <mergeCell ref="G59:H59"/>
    <mergeCell ref="B56:F56"/>
    <mergeCell ref="G56:H56"/>
    <mergeCell ref="I56:J56"/>
    <mergeCell ref="K56:L56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G46:H46"/>
    <mergeCell ref="I46:J46"/>
    <mergeCell ref="I48:J48"/>
    <mergeCell ref="K48:L48"/>
    <mergeCell ref="B49:F49"/>
    <mergeCell ref="G49:H49"/>
    <mergeCell ref="I50:J50"/>
    <mergeCell ref="K50:L50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E27:F27"/>
    <mergeCell ref="G27:H27"/>
    <mergeCell ref="I27:J27"/>
    <mergeCell ref="K27:M27"/>
    <mergeCell ref="B27:D27"/>
    <mergeCell ref="B29:D29"/>
    <mergeCell ref="E29:F29"/>
    <mergeCell ref="G29:H29"/>
    <mergeCell ref="K29:M29"/>
    <mergeCell ref="B32:D32"/>
    <mergeCell ref="E32:F32"/>
    <mergeCell ref="G32:H32"/>
    <mergeCell ref="K32:M32"/>
    <mergeCell ref="B30:D30"/>
    <mergeCell ref="E30:F30"/>
    <mergeCell ref="G30:H30"/>
    <mergeCell ref="K30:M30"/>
    <mergeCell ref="B31:D31"/>
    <mergeCell ref="E31:F31"/>
    <mergeCell ref="G31:H31"/>
    <mergeCell ref="K31:M31"/>
    <mergeCell ref="I29:J31"/>
    <mergeCell ref="I32:J32"/>
    <mergeCell ref="B35:D35"/>
    <mergeCell ref="E35:F35"/>
    <mergeCell ref="G35:H35"/>
    <mergeCell ref="K35:M35"/>
    <mergeCell ref="B36:D36"/>
    <mergeCell ref="E36:F36"/>
    <mergeCell ref="G36:H36"/>
    <mergeCell ref="K36:M36"/>
    <mergeCell ref="B33:D33"/>
    <mergeCell ref="E33:F33"/>
    <mergeCell ref="G33:H33"/>
    <mergeCell ref="B34:D34"/>
    <mergeCell ref="E34:F34"/>
    <mergeCell ref="G34:H34"/>
    <mergeCell ref="I34:J34"/>
    <mergeCell ref="I33:J33"/>
    <mergeCell ref="K33:M33"/>
    <mergeCell ref="I35:J36"/>
    <mergeCell ref="B37:D37"/>
    <mergeCell ref="E37:F37"/>
    <mergeCell ref="G37:H37"/>
    <mergeCell ref="K37:M37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B40:D40"/>
    <mergeCell ref="G39:H39"/>
    <mergeCell ref="I39:J39"/>
    <mergeCell ref="G40:H40"/>
    <mergeCell ref="G41:H41"/>
    <mergeCell ref="G38:H38"/>
    <mergeCell ref="I37:J38"/>
    <mergeCell ref="I40:J42"/>
    <mergeCell ref="E44:F44"/>
    <mergeCell ref="K44:M44"/>
    <mergeCell ref="B42:D42"/>
    <mergeCell ref="E42:F42"/>
    <mergeCell ref="K42:M42"/>
    <mergeCell ref="B43:D43"/>
    <mergeCell ref="E43:F43"/>
    <mergeCell ref="K43:M43"/>
    <mergeCell ref="B44:D44"/>
    <mergeCell ref="G42:H42"/>
    <mergeCell ref="G43:H43"/>
    <mergeCell ref="G44:H44"/>
    <mergeCell ref="I44:J44"/>
    <mergeCell ref="I43:J43"/>
    <mergeCell ref="I51:J51"/>
    <mergeCell ref="K51:L51"/>
    <mergeCell ref="B51:H51"/>
    <mergeCell ref="B52:F52"/>
    <mergeCell ref="G52:H52"/>
    <mergeCell ref="I52:J52"/>
    <mergeCell ref="K52:L52"/>
    <mergeCell ref="B54:F54"/>
    <mergeCell ref="G54:H54"/>
    <mergeCell ref="I54:J54"/>
    <mergeCell ref="K54:L54"/>
    <mergeCell ref="B53:F53"/>
    <mergeCell ref="G53:H53"/>
    <mergeCell ref="I76:J76"/>
    <mergeCell ref="K76:L76"/>
    <mergeCell ref="B66:F66"/>
    <mergeCell ref="G66:H66"/>
    <mergeCell ref="B62:F62"/>
    <mergeCell ref="G62:H62"/>
    <mergeCell ref="B64:F64"/>
    <mergeCell ref="G64:H64"/>
    <mergeCell ref="B65:F65"/>
    <mergeCell ref="G65:H65"/>
    <mergeCell ref="B63:F63"/>
    <mergeCell ref="G63:H63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77" zoomScaleNormal="77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123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647.70000000000005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175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647.70000000000005</v>
      </c>
      <c r="E15" s="400"/>
      <c r="F15" s="400"/>
      <c r="G15" s="400"/>
      <c r="H15" s="400"/>
      <c r="I15" s="502"/>
      <c r="J15" s="400"/>
      <c r="K15" s="400"/>
      <c r="L15" s="498"/>
      <c r="M15" s="176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176"/>
      <c r="N16" s="176"/>
      <c r="O16" s="176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f>54470.91</f>
        <v>54470.91</v>
      </c>
      <c r="F17" s="407"/>
      <c r="G17" s="408"/>
      <c r="H17" s="176"/>
      <c r="I17" s="174"/>
      <c r="J17" s="174"/>
      <c r="K17" s="174"/>
      <c r="L17" s="174"/>
      <c r="M17" s="174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190035.05</v>
      </c>
      <c r="F18" s="411"/>
      <c r="G18" s="412"/>
      <c r="H18" s="176"/>
      <c r="I18" s="174"/>
      <c r="J18" s="174"/>
      <c r="K18" s="174"/>
      <c r="L18" s="174"/>
      <c r="M18" s="174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2627.12</f>
        <v>2627.12</v>
      </c>
      <c r="F19" s="448"/>
      <c r="G19" s="449"/>
      <c r="H19" s="176"/>
      <c r="I19" s="174"/>
      <c r="J19" s="174"/>
      <c r="K19" s="174"/>
      <c r="L19" s="174"/>
      <c r="M19" s="174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206776.33</v>
      </c>
      <c r="F20" s="411"/>
      <c r="G20" s="412"/>
      <c r="H20" s="176"/>
      <c r="I20" s="174"/>
      <c r="J20" s="174"/>
      <c r="K20" s="174"/>
      <c r="L20" s="174"/>
      <c r="M20" s="174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430.87</v>
      </c>
      <c r="F21" s="448"/>
      <c r="G21" s="449"/>
      <c r="H21" s="176"/>
      <c r="I21" s="174"/>
      <c r="J21" s="174"/>
      <c r="K21" s="174"/>
      <c r="L21" s="174"/>
      <c r="M21" s="174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39925.879999999997</v>
      </c>
      <c r="F22" s="411"/>
      <c r="G22" s="412"/>
      <c r="H22" s="176"/>
      <c r="I22" s="174"/>
      <c r="J22" s="174"/>
      <c r="K22" s="174"/>
      <c r="L22" s="174"/>
      <c r="M22" s="174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-222496.01</v>
      </c>
      <c r="F23" s="457"/>
      <c r="G23" s="458"/>
      <c r="H23" s="176"/>
      <c r="I23" s="174"/>
      <c r="J23" s="174"/>
      <c r="K23" s="174"/>
      <c r="L23" s="174"/>
      <c r="M23" s="174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223787.82600000003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46284.642000000007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22501.098000000005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23472.648000000001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310.89600000000002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29379.672000000002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29379.672000000002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31711.392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23084.027999999998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8627.3640000000014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777.24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660.65400000000011</v>
      </c>
      <c r="F38" s="363"/>
      <c r="G38" s="364" t="s">
        <v>100</v>
      </c>
      <c r="H38" s="365"/>
      <c r="I38" s="463"/>
      <c r="J38" s="464"/>
      <c r="K38" s="169"/>
      <c r="L38" s="170"/>
      <c r="M38" s="171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31206.186000000002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8666.2260000000006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22190.201999999997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349.75800000000004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5246.38+78521.66</f>
        <v>83768.040000000008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-239076.63600000006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66"/>
      <c r="C45" s="166"/>
      <c r="D45" s="166"/>
      <c r="E45" s="165"/>
      <c r="F45" s="165"/>
      <c r="G45" s="165"/>
      <c r="H45" s="165"/>
      <c r="I45" s="165"/>
      <c r="J45" s="165"/>
      <c r="K45" s="166"/>
      <c r="L45" s="166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135357.22</v>
      </c>
      <c r="H47" s="315"/>
      <c r="I47" s="168"/>
      <c r="J47" s="168"/>
      <c r="K47" s="167"/>
      <c r="L47" s="167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136.06527310465924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f>268115.26</f>
        <v>268115.26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165"/>
      <c r="J53" s="165"/>
      <c r="K53" s="166"/>
      <c r="L53" s="166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4231.7064726542903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84337.91</v>
      </c>
      <c r="H57" s="315"/>
      <c r="I57" s="165"/>
      <c r="J57" s="165"/>
      <c r="K57" s="166"/>
      <c r="L57" s="166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165"/>
      <c r="J58" s="165"/>
      <c r="K58" s="166"/>
      <c r="L58" s="166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4206.8048281505726</v>
      </c>
      <c r="H59" s="315"/>
      <c r="I59" s="165"/>
      <c r="J59" s="165"/>
      <c r="K59" s="166"/>
      <c r="L59" s="166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102814.31</v>
      </c>
      <c r="H60" s="315"/>
      <c r="I60" s="165"/>
      <c r="J60" s="165"/>
      <c r="K60" s="166"/>
      <c r="L60" s="166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165"/>
      <c r="J61" s="165"/>
      <c r="K61" s="166"/>
      <c r="L61" s="166"/>
      <c r="M61" s="22"/>
      <c r="N61" s="172"/>
      <c r="O61" s="172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392.27235772357727</v>
      </c>
      <c r="H62" s="315"/>
      <c r="I62" s="165"/>
      <c r="J62" s="165"/>
      <c r="K62" s="166"/>
      <c r="L62" s="166"/>
      <c r="M62" s="22"/>
      <c r="N62" s="172"/>
      <c r="O62" s="172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f>1929.98</f>
        <v>1929.98</v>
      </c>
      <c r="H63" s="315"/>
      <c r="I63" s="165"/>
      <c r="J63" s="165"/>
      <c r="K63" s="166"/>
      <c r="L63" s="166"/>
      <c r="M63" s="22"/>
      <c r="N63" s="172"/>
      <c r="O63" s="172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457197.46</v>
      </c>
      <c r="H64" s="315"/>
      <c r="I64" s="165"/>
      <c r="J64" s="165"/>
      <c r="K64" s="166"/>
      <c r="L64" s="166"/>
      <c r="M64" s="22"/>
      <c r="N64" s="172"/>
      <c r="O64" s="172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f>504650.06</f>
        <v>504650.06</v>
      </c>
      <c r="H65" s="315"/>
      <c r="I65" s="165"/>
      <c r="J65" s="165"/>
      <c r="K65" s="166"/>
      <c r="L65" s="166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87904.620000000054</v>
      </c>
      <c r="H66" s="475"/>
      <c r="I66" s="165"/>
      <c r="J66" s="165"/>
      <c r="K66" s="166"/>
      <c r="L66" s="166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72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165"/>
      <c r="J68" s="165"/>
      <c r="K68" s="166"/>
      <c r="L68" s="166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165"/>
      <c r="J69" s="165"/>
      <c r="K69" s="166"/>
      <c r="L69" s="166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165"/>
      <c r="J70" s="165"/>
      <c r="K70" s="166"/>
      <c r="L70" s="166"/>
      <c r="M70" s="22"/>
      <c r="N70" s="172"/>
      <c r="O70" s="172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165"/>
      <c r="J71" s="165"/>
      <c r="K71" s="166"/>
      <c r="L71" s="166"/>
      <c r="M71" s="22"/>
      <c r="N71" s="172"/>
      <c r="O71" s="172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165"/>
      <c r="J72" s="165"/>
      <c r="K72" s="166"/>
      <c r="L72" s="166"/>
      <c r="M72" s="22"/>
      <c r="N72" s="172"/>
      <c r="O72" s="172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165"/>
      <c r="J73" s="165"/>
      <c r="K73" s="166"/>
      <c r="L73" s="166"/>
      <c r="M73" s="22"/>
      <c r="N73" s="172"/>
      <c r="O73" s="172"/>
      <c r="P73" s="2"/>
      <c r="Q73" s="2"/>
    </row>
    <row r="74" spans="1:17" ht="59.25" customHeight="1" x14ac:dyDescent="0.3">
      <c r="I74" s="165"/>
      <c r="J74" s="165"/>
      <c r="K74" s="166"/>
      <c r="L74" s="166"/>
      <c r="M74" s="22"/>
      <c r="N74" s="172"/>
      <c r="O74" s="172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165"/>
      <c r="J75" s="165"/>
      <c r="K75" s="166"/>
      <c r="L75" s="166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72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72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72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5:H55"/>
    <mergeCell ref="I55:J55"/>
    <mergeCell ref="K55:L55"/>
    <mergeCell ref="B57:F57"/>
    <mergeCell ref="G57:H57"/>
    <mergeCell ref="B58:H58"/>
    <mergeCell ref="B60:F60"/>
    <mergeCell ref="G60:H60"/>
    <mergeCell ref="B61:H61"/>
    <mergeCell ref="B59:F59"/>
    <mergeCell ref="G59:H59"/>
    <mergeCell ref="B56:F56"/>
    <mergeCell ref="G56:H56"/>
    <mergeCell ref="I56:J56"/>
    <mergeCell ref="K56:L56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G46:H46"/>
    <mergeCell ref="I46:J46"/>
    <mergeCell ref="I48:J48"/>
    <mergeCell ref="K48:L48"/>
    <mergeCell ref="B49:F49"/>
    <mergeCell ref="G49:H49"/>
    <mergeCell ref="I50:J50"/>
    <mergeCell ref="K50:L50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E27:F27"/>
    <mergeCell ref="G27:H27"/>
    <mergeCell ref="I27:J27"/>
    <mergeCell ref="K27:M27"/>
    <mergeCell ref="B27:D27"/>
    <mergeCell ref="B29:D29"/>
    <mergeCell ref="E29:F29"/>
    <mergeCell ref="G29:H29"/>
    <mergeCell ref="K29:M29"/>
    <mergeCell ref="B32:D32"/>
    <mergeCell ref="E32:F32"/>
    <mergeCell ref="G32:H32"/>
    <mergeCell ref="K32:M32"/>
    <mergeCell ref="B30:D30"/>
    <mergeCell ref="E30:F30"/>
    <mergeCell ref="G30:H30"/>
    <mergeCell ref="K30:M30"/>
    <mergeCell ref="B31:D31"/>
    <mergeCell ref="E31:F31"/>
    <mergeCell ref="G31:H31"/>
    <mergeCell ref="K31:M31"/>
    <mergeCell ref="I29:J31"/>
    <mergeCell ref="I32:J32"/>
    <mergeCell ref="B35:D35"/>
    <mergeCell ref="E35:F35"/>
    <mergeCell ref="G35:H35"/>
    <mergeCell ref="K35:M35"/>
    <mergeCell ref="B36:D36"/>
    <mergeCell ref="E36:F36"/>
    <mergeCell ref="G36:H36"/>
    <mergeCell ref="K36:M36"/>
    <mergeCell ref="B33:D33"/>
    <mergeCell ref="E33:F33"/>
    <mergeCell ref="G33:H33"/>
    <mergeCell ref="B34:D34"/>
    <mergeCell ref="E34:F34"/>
    <mergeCell ref="G34:H34"/>
    <mergeCell ref="I34:J34"/>
    <mergeCell ref="I33:J33"/>
    <mergeCell ref="K33:M33"/>
    <mergeCell ref="I35:J36"/>
    <mergeCell ref="B37:D37"/>
    <mergeCell ref="E37:F37"/>
    <mergeCell ref="G37:H37"/>
    <mergeCell ref="K37:M37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B40:D40"/>
    <mergeCell ref="G39:H39"/>
    <mergeCell ref="I39:J39"/>
    <mergeCell ref="G40:H40"/>
    <mergeCell ref="G41:H41"/>
    <mergeCell ref="G38:H38"/>
    <mergeCell ref="I37:J38"/>
    <mergeCell ref="I40:J42"/>
    <mergeCell ref="E44:F44"/>
    <mergeCell ref="K44:M44"/>
    <mergeCell ref="B42:D42"/>
    <mergeCell ref="E42:F42"/>
    <mergeCell ref="K42:M42"/>
    <mergeCell ref="B43:D43"/>
    <mergeCell ref="E43:F43"/>
    <mergeCell ref="K43:M43"/>
    <mergeCell ref="B44:D44"/>
    <mergeCell ref="G42:H42"/>
    <mergeCell ref="G43:H43"/>
    <mergeCell ref="G44:H44"/>
    <mergeCell ref="I44:J44"/>
    <mergeCell ref="I43:J43"/>
    <mergeCell ref="I51:J51"/>
    <mergeCell ref="K51:L51"/>
    <mergeCell ref="B51:H51"/>
    <mergeCell ref="B52:F52"/>
    <mergeCell ref="G52:H52"/>
    <mergeCell ref="I52:J52"/>
    <mergeCell ref="K52:L52"/>
    <mergeCell ref="B54:F54"/>
    <mergeCell ref="G54:H54"/>
    <mergeCell ref="I54:J54"/>
    <mergeCell ref="K54:L54"/>
    <mergeCell ref="B53:F53"/>
    <mergeCell ref="G53:H53"/>
    <mergeCell ref="I76:J76"/>
    <mergeCell ref="K76:L76"/>
    <mergeCell ref="B66:F66"/>
    <mergeCell ref="G66:H66"/>
    <mergeCell ref="B62:F62"/>
    <mergeCell ref="G62:H62"/>
    <mergeCell ref="B64:F64"/>
    <mergeCell ref="G64:H64"/>
    <mergeCell ref="B65:F65"/>
    <mergeCell ref="G65:H65"/>
    <mergeCell ref="B63:F63"/>
    <mergeCell ref="G63:H63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25" zoomScale="66" zoomScaleNormal="66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96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966.6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175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966.6</v>
      </c>
      <c r="E15" s="400"/>
      <c r="F15" s="400"/>
      <c r="G15" s="400"/>
      <c r="H15" s="400"/>
      <c r="I15" s="502"/>
      <c r="J15" s="400"/>
      <c r="K15" s="400"/>
      <c r="L15" s="498"/>
      <c r="M15" s="176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176"/>
      <c r="N16" s="176"/>
      <c r="O16" s="176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224585.33</v>
      </c>
      <c r="F17" s="407"/>
      <c r="G17" s="408"/>
      <c r="H17" s="176"/>
      <c r="I17" s="174"/>
      <c r="J17" s="174"/>
      <c r="K17" s="174"/>
      <c r="L17" s="174"/>
      <c r="M17" s="174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283600.28999999998</v>
      </c>
      <c r="F18" s="411"/>
      <c r="G18" s="412"/>
      <c r="H18" s="176"/>
      <c r="I18" s="174"/>
      <c r="J18" s="174"/>
      <c r="K18" s="174"/>
      <c r="L18" s="174"/>
      <c r="M18" s="174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7796.61</v>
      </c>
      <c r="F19" s="448"/>
      <c r="G19" s="449"/>
      <c r="H19" s="176"/>
      <c r="I19" s="174"/>
      <c r="J19" s="174"/>
      <c r="K19" s="174"/>
      <c r="L19" s="174"/>
      <c r="M19" s="174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f>298770.56</f>
        <v>298770.56</v>
      </c>
      <c r="F20" s="411"/>
      <c r="G20" s="412"/>
      <c r="H20" s="176"/>
      <c r="I20" s="174"/>
      <c r="J20" s="174"/>
      <c r="K20" s="174"/>
      <c r="L20" s="174"/>
      <c r="M20" s="174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515.39</v>
      </c>
      <c r="F21" s="448"/>
      <c r="G21" s="449"/>
      <c r="H21" s="176"/>
      <c r="I21" s="174"/>
      <c r="J21" s="174"/>
      <c r="K21" s="174"/>
      <c r="L21" s="174"/>
      <c r="M21" s="174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216696.27999999997</v>
      </c>
      <c r="F22" s="411"/>
      <c r="G22" s="412"/>
      <c r="H22" s="176"/>
      <c r="I22" s="174"/>
      <c r="J22" s="174"/>
      <c r="K22" s="174"/>
      <c r="L22" s="174"/>
      <c r="M22" s="174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-410156.61</v>
      </c>
      <c r="F23" s="457"/>
      <c r="G23" s="458"/>
      <c r="H23" s="176"/>
      <c r="I23" s="174"/>
      <c r="J23" s="174"/>
      <c r="K23" s="174"/>
      <c r="L23" s="174"/>
      <c r="M23" s="174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250736.098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69073.236000000004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33579.684000000001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35029.584000000003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463.96800000000007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43844.976000000002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43844.976000000002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47324.735999999997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34449.623999999996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12875.111999999999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1159.92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985.93200000000024</v>
      </c>
      <c r="F38" s="363"/>
      <c r="G38" s="364" t="s">
        <v>100</v>
      </c>
      <c r="H38" s="365"/>
      <c r="I38" s="463"/>
      <c r="J38" s="464"/>
      <c r="K38" s="169"/>
      <c r="L38" s="170"/>
      <c r="M38" s="171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46570.788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12933.108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33115.716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521.96400000000006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39452.77+2323.74</f>
        <v>41776.509999999995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-361606.75799999997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66"/>
      <c r="C45" s="166"/>
      <c r="D45" s="166"/>
      <c r="E45" s="165"/>
      <c r="F45" s="165"/>
      <c r="G45" s="165"/>
      <c r="H45" s="165"/>
      <c r="I45" s="165"/>
      <c r="J45" s="165"/>
      <c r="K45" s="166"/>
      <c r="L45" s="166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593390.30000000005</v>
      </c>
      <c r="H47" s="315"/>
      <c r="I47" s="168"/>
      <c r="J47" s="168"/>
      <c r="K47" s="167"/>
      <c r="L47" s="167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203.05784855543547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400123.46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165"/>
      <c r="J53" s="165"/>
      <c r="K53" s="166"/>
      <c r="L53" s="166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7307.4851981936772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145638.18</v>
      </c>
      <c r="H57" s="315"/>
      <c r="I57" s="165"/>
      <c r="J57" s="165"/>
      <c r="K57" s="166"/>
      <c r="L57" s="166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165"/>
      <c r="J58" s="165"/>
      <c r="K58" s="166"/>
      <c r="L58" s="166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7288.4607201309327</v>
      </c>
      <c r="H59" s="315"/>
      <c r="I59" s="165"/>
      <c r="J59" s="165"/>
      <c r="K59" s="166"/>
      <c r="L59" s="166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178129.98</v>
      </c>
      <c r="H60" s="315"/>
      <c r="I60" s="165"/>
      <c r="J60" s="165"/>
      <c r="K60" s="166"/>
      <c r="L60" s="166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165"/>
      <c r="J61" s="165"/>
      <c r="K61" s="166"/>
      <c r="L61" s="166"/>
      <c r="M61" s="22"/>
      <c r="N61" s="172"/>
      <c r="O61" s="172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577.94308943089436</v>
      </c>
      <c r="H62" s="315"/>
      <c r="I62" s="165"/>
      <c r="J62" s="165"/>
      <c r="K62" s="166"/>
      <c r="L62" s="166"/>
      <c r="M62" s="22"/>
      <c r="N62" s="172"/>
      <c r="O62" s="172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2843.48</v>
      </c>
      <c r="H63" s="315"/>
      <c r="I63" s="165"/>
      <c r="J63" s="165"/>
      <c r="K63" s="166"/>
      <c r="L63" s="166"/>
      <c r="M63" s="22"/>
      <c r="N63" s="172"/>
      <c r="O63" s="172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726735.1</v>
      </c>
      <c r="H64" s="315"/>
      <c r="I64" s="165"/>
      <c r="J64" s="165"/>
      <c r="K64" s="166"/>
      <c r="L64" s="166"/>
      <c r="M64" s="22"/>
      <c r="N64" s="172"/>
      <c r="O64" s="172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730783.91</v>
      </c>
      <c r="H65" s="315"/>
      <c r="I65" s="165"/>
      <c r="J65" s="165"/>
      <c r="K65" s="166"/>
      <c r="L65" s="166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589341.48999999987</v>
      </c>
      <c r="H66" s="475"/>
      <c r="I66" s="165"/>
      <c r="J66" s="165"/>
      <c r="K66" s="166"/>
      <c r="L66" s="166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72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165"/>
      <c r="J68" s="165"/>
      <c r="K68" s="166"/>
      <c r="L68" s="166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165"/>
      <c r="J69" s="165"/>
      <c r="K69" s="166"/>
      <c r="L69" s="166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165"/>
      <c r="J70" s="165"/>
      <c r="K70" s="166"/>
      <c r="L70" s="166"/>
      <c r="M70" s="22"/>
      <c r="N70" s="172"/>
      <c r="O70" s="172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165"/>
      <c r="J71" s="165"/>
      <c r="K71" s="166"/>
      <c r="L71" s="166"/>
      <c r="M71" s="22"/>
      <c r="N71" s="172"/>
      <c r="O71" s="172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165"/>
      <c r="J72" s="165"/>
      <c r="K72" s="166"/>
      <c r="L72" s="166"/>
      <c r="M72" s="22"/>
      <c r="N72" s="172"/>
      <c r="O72" s="172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165"/>
      <c r="J73" s="165"/>
      <c r="K73" s="166"/>
      <c r="L73" s="166"/>
      <c r="M73" s="22"/>
      <c r="N73" s="172"/>
      <c r="O73" s="172"/>
      <c r="P73" s="2"/>
      <c r="Q73" s="2"/>
    </row>
    <row r="74" spans="1:17" ht="59.25" customHeight="1" x14ac:dyDescent="0.3">
      <c r="I74" s="165"/>
      <c r="J74" s="165"/>
      <c r="K74" s="166"/>
      <c r="L74" s="166"/>
      <c r="M74" s="22"/>
      <c r="N74" s="172"/>
      <c r="O74" s="172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165"/>
      <c r="J75" s="165"/>
      <c r="K75" s="166"/>
      <c r="L75" s="166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72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72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72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5:H55"/>
    <mergeCell ref="I55:J55"/>
    <mergeCell ref="K55:L55"/>
    <mergeCell ref="B57:F57"/>
    <mergeCell ref="G57:H57"/>
    <mergeCell ref="B58:H58"/>
    <mergeCell ref="B60:F60"/>
    <mergeCell ref="G60:H60"/>
    <mergeCell ref="B61:H61"/>
    <mergeCell ref="B59:F59"/>
    <mergeCell ref="G59:H59"/>
    <mergeCell ref="B56:F56"/>
    <mergeCell ref="G56:H56"/>
    <mergeCell ref="I56:J56"/>
    <mergeCell ref="K56:L56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G46:H46"/>
    <mergeCell ref="I46:J46"/>
    <mergeCell ref="I48:J48"/>
    <mergeCell ref="K48:L48"/>
    <mergeCell ref="B49:F49"/>
    <mergeCell ref="G49:H49"/>
    <mergeCell ref="I50:J50"/>
    <mergeCell ref="K50:L50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E27:F27"/>
    <mergeCell ref="G27:H27"/>
    <mergeCell ref="I27:J27"/>
    <mergeCell ref="K27:M27"/>
    <mergeCell ref="B27:D27"/>
    <mergeCell ref="B29:D29"/>
    <mergeCell ref="E29:F29"/>
    <mergeCell ref="G29:H29"/>
    <mergeCell ref="K29:M29"/>
    <mergeCell ref="B32:D32"/>
    <mergeCell ref="E32:F32"/>
    <mergeCell ref="G32:H32"/>
    <mergeCell ref="K32:M32"/>
    <mergeCell ref="B30:D30"/>
    <mergeCell ref="E30:F30"/>
    <mergeCell ref="G30:H30"/>
    <mergeCell ref="K30:M30"/>
    <mergeCell ref="B31:D31"/>
    <mergeCell ref="E31:F31"/>
    <mergeCell ref="G31:H31"/>
    <mergeCell ref="K31:M31"/>
    <mergeCell ref="I29:J31"/>
    <mergeCell ref="I32:J32"/>
    <mergeCell ref="B35:D35"/>
    <mergeCell ref="E35:F35"/>
    <mergeCell ref="G35:H35"/>
    <mergeCell ref="K35:M35"/>
    <mergeCell ref="B36:D36"/>
    <mergeCell ref="E36:F36"/>
    <mergeCell ref="G36:H36"/>
    <mergeCell ref="K36:M36"/>
    <mergeCell ref="B33:D33"/>
    <mergeCell ref="E33:F33"/>
    <mergeCell ref="G33:H33"/>
    <mergeCell ref="B34:D34"/>
    <mergeCell ref="E34:F34"/>
    <mergeCell ref="G34:H34"/>
    <mergeCell ref="I34:J34"/>
    <mergeCell ref="I33:J33"/>
    <mergeCell ref="K33:M33"/>
    <mergeCell ref="I35:J36"/>
    <mergeCell ref="B37:D37"/>
    <mergeCell ref="E37:F37"/>
    <mergeCell ref="G37:H37"/>
    <mergeCell ref="K37:M37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B40:D40"/>
    <mergeCell ref="G39:H39"/>
    <mergeCell ref="I39:J39"/>
    <mergeCell ref="G40:H40"/>
    <mergeCell ref="G41:H41"/>
    <mergeCell ref="G38:H38"/>
    <mergeCell ref="I37:J38"/>
    <mergeCell ref="I40:J42"/>
    <mergeCell ref="E44:F44"/>
    <mergeCell ref="K44:M44"/>
    <mergeCell ref="B42:D42"/>
    <mergeCell ref="E42:F42"/>
    <mergeCell ref="K42:M42"/>
    <mergeCell ref="B43:D43"/>
    <mergeCell ref="E43:F43"/>
    <mergeCell ref="K43:M43"/>
    <mergeCell ref="B44:D44"/>
    <mergeCell ref="G42:H42"/>
    <mergeCell ref="G43:H43"/>
    <mergeCell ref="G44:H44"/>
    <mergeCell ref="I44:J44"/>
    <mergeCell ref="I43:J43"/>
    <mergeCell ref="I51:J51"/>
    <mergeCell ref="K51:L51"/>
    <mergeCell ref="B51:H51"/>
    <mergeCell ref="B52:F52"/>
    <mergeCell ref="G52:H52"/>
    <mergeCell ref="I52:J52"/>
    <mergeCell ref="K52:L52"/>
    <mergeCell ref="B54:F54"/>
    <mergeCell ref="G54:H54"/>
    <mergeCell ref="I54:J54"/>
    <mergeCell ref="K54:L54"/>
    <mergeCell ref="B53:F53"/>
    <mergeCell ref="G53:H53"/>
    <mergeCell ref="I76:J76"/>
    <mergeCell ref="K76:L76"/>
    <mergeCell ref="B66:F66"/>
    <mergeCell ref="G66:H66"/>
    <mergeCell ref="B62:F62"/>
    <mergeCell ref="G62:H62"/>
    <mergeCell ref="B64:F64"/>
    <mergeCell ref="G64:H64"/>
    <mergeCell ref="B65:F65"/>
    <mergeCell ref="G65:H65"/>
    <mergeCell ref="B63:F63"/>
    <mergeCell ref="G63:H63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3" zoomScale="75" zoomScaleNormal="75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124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2511.3000000000002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187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2511.3000000000002</v>
      </c>
      <c r="E15" s="400"/>
      <c r="F15" s="400"/>
      <c r="G15" s="400"/>
      <c r="H15" s="400"/>
      <c r="I15" s="502"/>
      <c r="J15" s="400"/>
      <c r="K15" s="400"/>
      <c r="L15" s="498"/>
      <c r="M15" s="188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188"/>
      <c r="N16" s="188"/>
      <c r="O16" s="188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228754.84</v>
      </c>
      <c r="F17" s="407"/>
      <c r="G17" s="408"/>
      <c r="H17" s="188"/>
      <c r="I17" s="186"/>
      <c r="J17" s="186"/>
      <c r="K17" s="186"/>
      <c r="L17" s="186"/>
      <c r="M17" s="186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f>736760.58</f>
        <v>736760.58</v>
      </c>
      <c r="F18" s="411"/>
      <c r="G18" s="412"/>
      <c r="H18" s="188"/>
      <c r="I18" s="186"/>
      <c r="J18" s="186"/>
      <c r="K18" s="186"/>
      <c r="L18" s="186"/>
      <c r="M18" s="186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13082.54</v>
      </c>
      <c r="F19" s="448"/>
      <c r="G19" s="449"/>
      <c r="H19" s="188"/>
      <c r="I19" s="186"/>
      <c r="J19" s="186"/>
      <c r="K19" s="186"/>
      <c r="L19" s="186"/>
      <c r="M19" s="186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720630.4</v>
      </c>
      <c r="F20" s="411"/>
      <c r="G20" s="412"/>
      <c r="H20" s="188"/>
      <c r="I20" s="186"/>
      <c r="J20" s="186"/>
      <c r="K20" s="186"/>
      <c r="L20" s="186"/>
      <c r="M20" s="186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9238.26</v>
      </c>
      <c r="F21" s="448"/>
      <c r="G21" s="449"/>
      <c r="H21" s="188"/>
      <c r="I21" s="186"/>
      <c r="J21" s="186"/>
      <c r="K21" s="186"/>
      <c r="L21" s="186"/>
      <c r="M21" s="186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248729.29999999993</v>
      </c>
      <c r="F22" s="411"/>
      <c r="G22" s="412"/>
      <c r="H22" s="188"/>
      <c r="I22" s="186"/>
      <c r="J22" s="186"/>
      <c r="K22" s="186"/>
      <c r="L22" s="186"/>
      <c r="M22" s="186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f>35237.72</f>
        <v>35237.72</v>
      </c>
      <c r="F23" s="457"/>
      <c r="G23" s="458"/>
      <c r="H23" s="188"/>
      <c r="I23" s="186"/>
      <c r="J23" s="186"/>
      <c r="K23" s="186"/>
      <c r="L23" s="186"/>
      <c r="M23" s="186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603334.29399999999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179457.49800000002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87242.562000000005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91009.512000000002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1205.4240000000002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113912.56800000001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113912.56800000001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122953.24800000002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89502.732000000018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33450.516000000003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3013.5600000000004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2561.5260000000007</v>
      </c>
      <c r="F38" s="363"/>
      <c r="G38" s="364" t="s">
        <v>100</v>
      </c>
      <c r="H38" s="365"/>
      <c r="I38" s="463"/>
      <c r="J38" s="464"/>
      <c r="K38" s="181"/>
      <c r="L38" s="182"/>
      <c r="M38" s="183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120994.43400000001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33601.194000000003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86037.138000000006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1356.1020000000003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56872+3569.46</f>
        <v>60441.46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161772.08600000001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78"/>
      <c r="C45" s="178"/>
      <c r="D45" s="178"/>
      <c r="E45" s="177"/>
      <c r="F45" s="177"/>
      <c r="G45" s="177"/>
      <c r="H45" s="177"/>
      <c r="I45" s="177"/>
      <c r="J45" s="177"/>
      <c r="K45" s="178"/>
      <c r="L45" s="178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503109.41</v>
      </c>
      <c r="H47" s="315"/>
      <c r="I47" s="180"/>
      <c r="J47" s="180"/>
      <c r="K47" s="179"/>
      <c r="L47" s="17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532.39889063126429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1049086.69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177"/>
      <c r="J53" s="177"/>
      <c r="K53" s="178"/>
      <c r="L53" s="178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11202.978926241847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223275.37</v>
      </c>
      <c r="H57" s="315"/>
      <c r="I57" s="177"/>
      <c r="J57" s="177"/>
      <c r="K57" s="178"/>
      <c r="L57" s="178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177"/>
      <c r="J58" s="177"/>
      <c r="K58" s="178"/>
      <c r="L58" s="178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11095.254909983634</v>
      </c>
      <c r="H59" s="315"/>
      <c r="I59" s="177"/>
      <c r="J59" s="177"/>
      <c r="K59" s="178"/>
      <c r="L59" s="178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271168.03000000003</v>
      </c>
      <c r="H60" s="315"/>
      <c r="I60" s="177"/>
      <c r="J60" s="177"/>
      <c r="K60" s="178"/>
      <c r="L60" s="178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177"/>
      <c r="J61" s="177"/>
      <c r="K61" s="178"/>
      <c r="L61" s="178"/>
      <c r="M61" s="22"/>
      <c r="N61" s="184"/>
      <c r="O61" s="184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1652.8353658536585</v>
      </c>
      <c r="H62" s="315"/>
      <c r="I62" s="177"/>
      <c r="J62" s="177"/>
      <c r="K62" s="178"/>
      <c r="L62" s="178"/>
      <c r="M62" s="22"/>
      <c r="N62" s="184"/>
      <c r="O62" s="184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8131.95</v>
      </c>
      <c r="H63" s="315"/>
      <c r="I63" s="177"/>
      <c r="J63" s="177"/>
      <c r="K63" s="178"/>
      <c r="L63" s="178"/>
      <c r="M63" s="22"/>
      <c r="N63" s="184"/>
      <c r="O63" s="184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1551662.04</v>
      </c>
      <c r="H64" s="315"/>
      <c r="I64" s="177"/>
      <c r="J64" s="177"/>
      <c r="K64" s="178"/>
      <c r="L64" s="178"/>
      <c r="M64" s="22"/>
      <c r="N64" s="184"/>
      <c r="O64" s="184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1508803.24</v>
      </c>
      <c r="H65" s="315"/>
      <c r="I65" s="177"/>
      <c r="J65" s="177"/>
      <c r="K65" s="178"/>
      <c r="L65" s="178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545968.21</v>
      </c>
      <c r="H66" s="475"/>
      <c r="I66" s="177"/>
      <c r="J66" s="177"/>
      <c r="K66" s="178"/>
      <c r="L66" s="178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84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177"/>
      <c r="J68" s="177"/>
      <c r="K68" s="178"/>
      <c r="L68" s="178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177"/>
      <c r="J69" s="177"/>
      <c r="K69" s="178"/>
      <c r="L69" s="178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177"/>
      <c r="J70" s="177"/>
      <c r="K70" s="178"/>
      <c r="L70" s="178"/>
      <c r="M70" s="22"/>
      <c r="N70" s="184"/>
      <c r="O70" s="184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177"/>
      <c r="J71" s="177"/>
      <c r="K71" s="178"/>
      <c r="L71" s="178"/>
      <c r="M71" s="22"/>
      <c r="N71" s="184"/>
      <c r="O71" s="184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177"/>
      <c r="J72" s="177"/>
      <c r="K72" s="178"/>
      <c r="L72" s="178"/>
      <c r="M72" s="22"/>
      <c r="N72" s="184"/>
      <c r="O72" s="184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177"/>
      <c r="J73" s="177"/>
      <c r="K73" s="178"/>
      <c r="L73" s="178"/>
      <c r="M73" s="22"/>
      <c r="N73" s="184"/>
      <c r="O73" s="184"/>
      <c r="P73" s="2"/>
      <c r="Q73" s="2"/>
    </row>
    <row r="74" spans="1:17" ht="59.25" customHeight="1" x14ac:dyDescent="0.3">
      <c r="I74" s="177"/>
      <c r="J74" s="177"/>
      <c r="K74" s="178"/>
      <c r="L74" s="178"/>
      <c r="M74" s="22"/>
      <c r="N74" s="184"/>
      <c r="O74" s="184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177"/>
      <c r="J75" s="177"/>
      <c r="K75" s="178"/>
      <c r="L75" s="178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84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84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84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75" zoomScaleNormal="75" workbookViewId="0">
      <selection activeCell="E35" sqref="E35:F35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125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1445.5</v>
      </c>
      <c r="G13" s="439"/>
      <c r="H13" s="438">
        <v>144.6</v>
      </c>
      <c r="I13" s="440"/>
      <c r="J13" s="122"/>
      <c r="K13" s="123" t="s">
        <v>5</v>
      </c>
      <c r="L13" s="124">
        <v>31.04</v>
      </c>
      <c r="M13" s="187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1590.1</v>
      </c>
      <c r="E15" s="400"/>
      <c r="F15" s="400"/>
      <c r="G15" s="400"/>
      <c r="H15" s="400"/>
      <c r="I15" s="502"/>
      <c r="J15" s="400"/>
      <c r="K15" s="400"/>
      <c r="L15" s="498"/>
      <c r="M15" s="188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188"/>
      <c r="N16" s="188"/>
      <c r="O16" s="188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65180.09</v>
      </c>
      <c r="F17" s="407"/>
      <c r="G17" s="408"/>
      <c r="H17" s="188"/>
      <c r="I17" s="186"/>
      <c r="J17" s="186"/>
      <c r="K17" s="186"/>
      <c r="L17" s="186"/>
      <c r="M17" s="186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423642.41</v>
      </c>
      <c r="F18" s="411"/>
      <c r="G18" s="412"/>
      <c r="H18" s="188"/>
      <c r="I18" s="186"/>
      <c r="J18" s="186"/>
      <c r="K18" s="186"/>
      <c r="L18" s="186"/>
      <c r="M18" s="186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55259.62</v>
      </c>
      <c r="F19" s="448"/>
      <c r="G19" s="449"/>
      <c r="H19" s="188"/>
      <c r="I19" s="186"/>
      <c r="J19" s="186"/>
      <c r="K19" s="186"/>
      <c r="L19" s="186"/>
      <c r="M19" s="186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405647.94</v>
      </c>
      <c r="F20" s="411"/>
      <c r="G20" s="412"/>
      <c r="H20" s="188"/>
      <c r="I20" s="186"/>
      <c r="J20" s="186"/>
      <c r="K20" s="186"/>
      <c r="L20" s="186"/>
      <c r="M20" s="186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60452.1</v>
      </c>
      <c r="F21" s="448"/>
      <c r="G21" s="449"/>
      <c r="H21" s="188"/>
      <c r="I21" s="186"/>
      <c r="J21" s="186"/>
      <c r="K21" s="186"/>
      <c r="L21" s="186"/>
      <c r="M21" s="186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77982.079999999987</v>
      </c>
      <c r="F22" s="411"/>
      <c r="G22" s="412"/>
      <c r="H22" s="188"/>
      <c r="I22" s="186"/>
      <c r="J22" s="186"/>
      <c r="K22" s="186"/>
      <c r="L22" s="186"/>
      <c r="M22" s="186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f>122837.43</f>
        <v>122837.43</v>
      </c>
      <c r="F23" s="457"/>
      <c r="G23" s="458"/>
      <c r="H23" s="188"/>
      <c r="I23" s="186"/>
      <c r="J23" s="186"/>
      <c r="K23" s="186"/>
      <c r="L23" s="186"/>
      <c r="M23" s="186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402151.35799999995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113628.54600000002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55240.074000000001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57625.224000000002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763.24800000000005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72126.936000000002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72126.936000000002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77851.295999999988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56671.16399999999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21180.131999999998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1908.12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1621.902</v>
      </c>
      <c r="F38" s="363"/>
      <c r="G38" s="364" t="s">
        <v>100</v>
      </c>
      <c r="H38" s="365"/>
      <c r="I38" s="463"/>
      <c r="J38" s="464"/>
      <c r="K38" s="181"/>
      <c r="L38" s="182"/>
      <c r="M38" s="183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76611.017999999996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21275.538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54476.825999999994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858.654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56304.85+2098.69</f>
        <v>58403.54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186786.11200000002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78"/>
      <c r="C45" s="178"/>
      <c r="D45" s="178"/>
      <c r="E45" s="177"/>
      <c r="F45" s="177"/>
      <c r="G45" s="177"/>
      <c r="H45" s="177"/>
      <c r="I45" s="177"/>
      <c r="J45" s="177"/>
      <c r="K45" s="178"/>
      <c r="L45" s="178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140189.5</v>
      </c>
      <c r="H47" s="315"/>
      <c r="I47" s="180"/>
      <c r="J47" s="180"/>
      <c r="K47" s="179"/>
      <c r="L47" s="17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306.46779734989775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603891.73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177"/>
      <c r="J53" s="177"/>
      <c r="K53" s="178"/>
      <c r="L53" s="178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6218.048168590065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123925.7</v>
      </c>
      <c r="H57" s="315"/>
      <c r="I57" s="177"/>
      <c r="J57" s="177"/>
      <c r="K57" s="178"/>
      <c r="L57" s="178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177"/>
      <c r="J58" s="177"/>
      <c r="K58" s="178"/>
      <c r="L58" s="178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6085.084697217676</v>
      </c>
      <c r="H59" s="315"/>
      <c r="I59" s="177"/>
      <c r="J59" s="177"/>
      <c r="K59" s="178"/>
      <c r="L59" s="178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148719.47</v>
      </c>
      <c r="H60" s="315"/>
      <c r="I60" s="177"/>
      <c r="J60" s="177"/>
      <c r="K60" s="178"/>
      <c r="L60" s="178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177"/>
      <c r="J61" s="177"/>
      <c r="K61" s="178"/>
      <c r="L61" s="178"/>
      <c r="M61" s="22"/>
      <c r="N61" s="184"/>
      <c r="O61" s="184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1004.6443089430895</v>
      </c>
      <c r="H62" s="315"/>
      <c r="I62" s="177"/>
      <c r="J62" s="177"/>
      <c r="K62" s="178"/>
      <c r="L62" s="178"/>
      <c r="M62" s="22"/>
      <c r="N62" s="184"/>
      <c r="O62" s="184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4942.8500000000004</v>
      </c>
      <c r="H63" s="315"/>
      <c r="I63" s="177"/>
      <c r="J63" s="177"/>
      <c r="K63" s="178"/>
      <c r="L63" s="178"/>
      <c r="M63" s="22"/>
      <c r="N63" s="184"/>
      <c r="O63" s="184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881479.74999999988</v>
      </c>
      <c r="H64" s="315"/>
      <c r="I64" s="177"/>
      <c r="J64" s="177"/>
      <c r="K64" s="178"/>
      <c r="L64" s="178"/>
      <c r="M64" s="22"/>
      <c r="N64" s="184"/>
      <c r="O64" s="184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848230.52</v>
      </c>
      <c r="H65" s="315"/>
      <c r="I65" s="177"/>
      <c r="J65" s="177"/>
      <c r="K65" s="178"/>
      <c r="L65" s="178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173438.72999999986</v>
      </c>
      <c r="H66" s="475"/>
      <c r="I66" s="177"/>
      <c r="J66" s="177"/>
      <c r="K66" s="178"/>
      <c r="L66" s="178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84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177"/>
      <c r="J68" s="177"/>
      <c r="K68" s="178"/>
      <c r="L68" s="178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177"/>
      <c r="J69" s="177"/>
      <c r="K69" s="178"/>
      <c r="L69" s="178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177"/>
      <c r="J70" s="177"/>
      <c r="K70" s="178"/>
      <c r="L70" s="178"/>
      <c r="M70" s="22"/>
      <c r="N70" s="184"/>
      <c r="O70" s="184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177"/>
      <c r="J71" s="177"/>
      <c r="K71" s="178"/>
      <c r="L71" s="178"/>
      <c r="M71" s="22"/>
      <c r="N71" s="184"/>
      <c r="O71" s="184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177"/>
      <c r="J72" s="177"/>
      <c r="K72" s="178"/>
      <c r="L72" s="178"/>
      <c r="M72" s="22"/>
      <c r="N72" s="184"/>
      <c r="O72" s="184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177"/>
      <c r="J73" s="177"/>
      <c r="K73" s="178"/>
      <c r="L73" s="178"/>
      <c r="M73" s="22"/>
      <c r="N73" s="184"/>
      <c r="O73" s="184"/>
      <c r="P73" s="2"/>
      <c r="Q73" s="2"/>
    </row>
    <row r="74" spans="1:17" ht="59.25" customHeight="1" x14ac:dyDescent="0.3">
      <c r="I74" s="177"/>
      <c r="J74" s="177"/>
      <c r="K74" s="178"/>
      <c r="L74" s="178"/>
      <c r="M74" s="22"/>
      <c r="N74" s="184"/>
      <c r="O74" s="184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177"/>
      <c r="J75" s="177"/>
      <c r="K75" s="178"/>
      <c r="L75" s="178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84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84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84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66" zoomScaleNormal="66" workbookViewId="0">
      <selection activeCell="O47" sqref="O47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126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2559.3000000000002</v>
      </c>
      <c r="G13" s="439"/>
      <c r="H13" s="438">
        <v>753.3</v>
      </c>
      <c r="I13" s="440"/>
      <c r="J13" s="122"/>
      <c r="K13" s="123" t="s">
        <v>5</v>
      </c>
      <c r="L13" s="124">
        <v>31.04</v>
      </c>
      <c r="M13" s="187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3312.6</v>
      </c>
      <c r="E15" s="400"/>
      <c r="F15" s="400"/>
      <c r="G15" s="400"/>
      <c r="H15" s="400"/>
      <c r="I15" s="502"/>
      <c r="J15" s="400"/>
      <c r="K15" s="400"/>
      <c r="L15" s="498"/>
      <c r="M15" s="188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188"/>
      <c r="N16" s="188"/>
      <c r="O16" s="188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258760.53</v>
      </c>
      <c r="F17" s="407"/>
      <c r="G17" s="408"/>
      <c r="H17" s="188"/>
      <c r="I17" s="186"/>
      <c r="J17" s="186"/>
      <c r="K17" s="186"/>
      <c r="L17" s="186"/>
      <c r="M17" s="186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f>750898.83</f>
        <v>750898.83</v>
      </c>
      <c r="F18" s="411"/>
      <c r="G18" s="412"/>
      <c r="H18" s="188"/>
      <c r="I18" s="186"/>
      <c r="J18" s="186"/>
      <c r="K18" s="186"/>
      <c r="L18" s="186"/>
      <c r="M18" s="186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245762.07</f>
        <v>245762.07</v>
      </c>
      <c r="F19" s="448"/>
      <c r="G19" s="449"/>
      <c r="H19" s="188"/>
      <c r="I19" s="186"/>
      <c r="J19" s="186"/>
      <c r="K19" s="186"/>
      <c r="L19" s="186"/>
      <c r="M19" s="186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f>748366.01</f>
        <v>748366.01</v>
      </c>
      <c r="F20" s="411"/>
      <c r="G20" s="412"/>
      <c r="H20" s="188"/>
      <c r="I20" s="186"/>
      <c r="J20" s="186"/>
      <c r="K20" s="186"/>
      <c r="L20" s="186"/>
      <c r="M20" s="186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255936.81</v>
      </c>
      <c r="F21" s="448"/>
      <c r="G21" s="449"/>
      <c r="H21" s="188"/>
      <c r="I21" s="186"/>
      <c r="J21" s="186"/>
      <c r="K21" s="186"/>
      <c r="L21" s="186"/>
      <c r="M21" s="186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251118.60999999993</v>
      </c>
      <c r="F22" s="411"/>
      <c r="G22" s="412"/>
      <c r="H22" s="188"/>
      <c r="I22" s="186"/>
      <c r="J22" s="186"/>
      <c r="K22" s="186"/>
      <c r="L22" s="186"/>
      <c r="M22" s="186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f>-2326401.97</f>
        <v>-2326401.9700000002</v>
      </c>
      <c r="F23" s="457"/>
      <c r="G23" s="458"/>
      <c r="H23" s="188"/>
      <c r="I23" s="186"/>
      <c r="J23" s="186"/>
      <c r="K23" s="186"/>
      <c r="L23" s="186"/>
      <c r="M23" s="186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788337.56799999985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236718.39600000001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115079.724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120048.624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1590.048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150259.53599999999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150259.53599999999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162184.89600000001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118061.064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44123.831999999995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3975.1200000000003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3378.8520000000003</v>
      </c>
      <c r="F38" s="363"/>
      <c r="G38" s="364" t="s">
        <v>100</v>
      </c>
      <c r="H38" s="365"/>
      <c r="I38" s="463"/>
      <c r="J38" s="464"/>
      <c r="K38" s="181"/>
      <c r="L38" s="182"/>
      <c r="M38" s="183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159601.068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44322.588000000003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113489.67599999999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1788.8040000000001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69114.23+3105.47</f>
        <v>72219.7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-2110436.7179999999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78"/>
      <c r="C45" s="178"/>
      <c r="D45" s="178"/>
      <c r="E45" s="177"/>
      <c r="F45" s="177"/>
      <c r="G45" s="177"/>
      <c r="H45" s="177"/>
      <c r="I45" s="177"/>
      <c r="J45" s="177"/>
      <c r="K45" s="178"/>
      <c r="L45" s="178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403465.79</v>
      </c>
      <c r="H47" s="315"/>
      <c r="I47" s="180"/>
      <c r="J47" s="180"/>
      <c r="K47" s="179"/>
      <c r="L47" s="17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542.61020355343089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1069207.98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177"/>
      <c r="J53" s="177"/>
      <c r="K53" s="178"/>
      <c r="L53" s="178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13328.653788258907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265640.07</v>
      </c>
      <c r="H57" s="315"/>
      <c r="I57" s="177"/>
      <c r="J57" s="177"/>
      <c r="K57" s="178"/>
      <c r="L57" s="178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177"/>
      <c r="J58" s="177"/>
      <c r="K58" s="178"/>
      <c r="L58" s="178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13246.765139116202</v>
      </c>
      <c r="H59" s="315"/>
      <c r="I59" s="177"/>
      <c r="J59" s="177"/>
      <c r="K59" s="178"/>
      <c r="L59" s="178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323750.94</v>
      </c>
      <c r="H60" s="315"/>
      <c r="I60" s="177"/>
      <c r="J60" s="177"/>
      <c r="K60" s="178"/>
      <c r="L60" s="178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177"/>
      <c r="J61" s="177"/>
      <c r="K61" s="178"/>
      <c r="L61" s="178"/>
      <c r="M61" s="22"/>
      <c r="N61" s="184"/>
      <c r="O61" s="184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1756.6260162601627</v>
      </c>
      <c r="H62" s="315"/>
      <c r="I62" s="177"/>
      <c r="J62" s="177"/>
      <c r="K62" s="178"/>
      <c r="L62" s="178"/>
      <c r="M62" s="22"/>
      <c r="N62" s="184"/>
      <c r="O62" s="184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8642.6</v>
      </c>
      <c r="H63" s="315"/>
      <c r="I63" s="177"/>
      <c r="J63" s="177"/>
      <c r="K63" s="178"/>
      <c r="L63" s="178"/>
      <c r="M63" s="22"/>
      <c r="N63" s="184"/>
      <c r="O63" s="184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1667241.59</v>
      </c>
      <c r="H64" s="315"/>
      <c r="I64" s="177"/>
      <c r="J64" s="177"/>
      <c r="K64" s="178"/>
      <c r="L64" s="178"/>
      <c r="M64" s="22"/>
      <c r="N64" s="184"/>
      <c r="O64" s="184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1734430.63</v>
      </c>
      <c r="H65" s="315"/>
      <c r="I65" s="177"/>
      <c r="J65" s="177"/>
      <c r="K65" s="178"/>
      <c r="L65" s="178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336276.75000000023</v>
      </c>
      <c r="H66" s="475"/>
      <c r="I66" s="177"/>
      <c r="J66" s="177"/>
      <c r="K66" s="178"/>
      <c r="L66" s="178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84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177"/>
      <c r="J68" s="177"/>
      <c r="K68" s="178"/>
      <c r="L68" s="178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177"/>
      <c r="J69" s="177"/>
      <c r="K69" s="178"/>
      <c r="L69" s="178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177"/>
      <c r="J70" s="177"/>
      <c r="K70" s="178"/>
      <c r="L70" s="178"/>
      <c r="M70" s="22"/>
      <c r="N70" s="184"/>
      <c r="O70" s="184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177"/>
      <c r="J71" s="177"/>
      <c r="K71" s="178"/>
      <c r="L71" s="178"/>
      <c r="M71" s="22"/>
      <c r="N71" s="184"/>
      <c r="O71" s="184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177"/>
      <c r="J72" s="177"/>
      <c r="K72" s="178"/>
      <c r="L72" s="178"/>
      <c r="M72" s="22"/>
      <c r="N72" s="184"/>
      <c r="O72" s="184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177"/>
      <c r="J73" s="177"/>
      <c r="K73" s="178"/>
      <c r="L73" s="178"/>
      <c r="M73" s="22"/>
      <c r="N73" s="184"/>
      <c r="O73" s="184"/>
      <c r="P73" s="2"/>
      <c r="Q73" s="2"/>
    </row>
    <row r="74" spans="1:17" ht="59.25" customHeight="1" x14ac:dyDescent="0.3">
      <c r="I74" s="177"/>
      <c r="J74" s="177"/>
      <c r="K74" s="178"/>
      <c r="L74" s="178"/>
      <c r="M74" s="22"/>
      <c r="N74" s="184"/>
      <c r="O74" s="184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177"/>
      <c r="J75" s="177"/>
      <c r="K75" s="178"/>
      <c r="L75" s="178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84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84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84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3" zoomScale="69" zoomScaleNormal="69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127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3166.1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187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3166.1</v>
      </c>
      <c r="E15" s="400"/>
      <c r="F15" s="400"/>
      <c r="G15" s="400"/>
      <c r="H15" s="400"/>
      <c r="I15" s="502"/>
      <c r="J15" s="400"/>
      <c r="K15" s="400"/>
      <c r="L15" s="498"/>
      <c r="M15" s="188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188"/>
      <c r="N16" s="188"/>
      <c r="O16" s="188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272563.58</v>
      </c>
      <c r="F17" s="407"/>
      <c r="G17" s="408"/>
      <c r="H17" s="188"/>
      <c r="I17" s="186"/>
      <c r="J17" s="186"/>
      <c r="K17" s="186"/>
      <c r="L17" s="186"/>
      <c r="M17" s="186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f>928933.63</f>
        <v>928933.63</v>
      </c>
      <c r="F18" s="411"/>
      <c r="G18" s="412"/>
      <c r="H18" s="188"/>
      <c r="I18" s="186"/>
      <c r="J18" s="186"/>
      <c r="K18" s="186"/>
      <c r="L18" s="186"/>
      <c r="M18" s="186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13261.02</v>
      </c>
      <c r="F19" s="448"/>
      <c r="G19" s="449"/>
      <c r="H19" s="188"/>
      <c r="I19" s="186"/>
      <c r="J19" s="186"/>
      <c r="K19" s="186"/>
      <c r="L19" s="186"/>
      <c r="M19" s="186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918434.28</v>
      </c>
      <c r="F20" s="411"/>
      <c r="G20" s="412"/>
      <c r="H20" s="188"/>
      <c r="I20" s="186"/>
      <c r="J20" s="186"/>
      <c r="K20" s="186"/>
      <c r="L20" s="186"/>
      <c r="M20" s="186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12183.86</v>
      </c>
      <c r="F21" s="448"/>
      <c r="G21" s="449"/>
      <c r="H21" s="188"/>
      <c r="I21" s="186"/>
      <c r="J21" s="186"/>
      <c r="K21" s="186"/>
      <c r="L21" s="186"/>
      <c r="M21" s="186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284140.08999999997</v>
      </c>
      <c r="F22" s="411"/>
      <c r="G22" s="412"/>
      <c r="H22" s="188"/>
      <c r="I22" s="186"/>
      <c r="J22" s="186"/>
      <c r="K22" s="186"/>
      <c r="L22" s="186"/>
      <c r="M22" s="186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f>-128629.91</f>
        <v>-128629.91</v>
      </c>
      <c r="F23" s="457"/>
      <c r="G23" s="458"/>
      <c r="H23" s="188"/>
      <c r="I23" s="186"/>
      <c r="J23" s="186"/>
      <c r="K23" s="186"/>
      <c r="L23" s="186"/>
      <c r="M23" s="186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1243055.9579999999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226249.50599999999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109990.314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114739.46400000001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1519.7280000000001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143614.296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143614.296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155012.25599999999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112839.804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42172.451999999997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3799.32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3229.4220000000005</v>
      </c>
      <c r="F38" s="363"/>
      <c r="G38" s="364" t="s">
        <v>100</v>
      </c>
      <c r="H38" s="365"/>
      <c r="I38" s="463"/>
      <c r="J38" s="464"/>
      <c r="K38" s="181"/>
      <c r="L38" s="182"/>
      <c r="M38" s="183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152542.69799999997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42362.418000000005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108470.58599999998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1709.694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2754.94+555853.52</f>
        <v>558608.46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-441067.72799999989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78"/>
      <c r="C45" s="178"/>
      <c r="D45" s="178"/>
      <c r="E45" s="177"/>
      <c r="F45" s="177"/>
      <c r="G45" s="177"/>
      <c r="H45" s="177"/>
      <c r="I45" s="177"/>
      <c r="J45" s="177"/>
      <c r="K45" s="178"/>
      <c r="L45" s="178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693764.33</v>
      </c>
      <c r="H47" s="315"/>
      <c r="I47" s="180"/>
      <c r="J47" s="180"/>
      <c r="K47" s="179"/>
      <c r="L47" s="17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622.58909205324562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1226805.58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177"/>
      <c r="J53" s="177"/>
      <c r="K53" s="178"/>
      <c r="L53" s="178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14870.19116909182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296362.90999999997</v>
      </c>
      <c r="H57" s="315"/>
      <c r="I57" s="177"/>
      <c r="J57" s="177"/>
      <c r="K57" s="178"/>
      <c r="L57" s="178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177"/>
      <c r="J58" s="177"/>
      <c r="K58" s="178"/>
      <c r="L58" s="178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14653.496317512274</v>
      </c>
      <c r="H59" s="315"/>
      <c r="I59" s="177"/>
      <c r="J59" s="177"/>
      <c r="K59" s="178"/>
      <c r="L59" s="178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358131.45</v>
      </c>
      <c r="H60" s="315"/>
      <c r="I60" s="177"/>
      <c r="J60" s="177"/>
      <c r="K60" s="178"/>
      <c r="L60" s="178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177"/>
      <c r="J61" s="177"/>
      <c r="K61" s="178"/>
      <c r="L61" s="178"/>
      <c r="M61" s="22"/>
      <c r="N61" s="184"/>
      <c r="O61" s="184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1912.6829268292684</v>
      </c>
      <c r="H62" s="315"/>
      <c r="I62" s="177"/>
      <c r="J62" s="177"/>
      <c r="K62" s="178"/>
      <c r="L62" s="178"/>
      <c r="M62" s="22"/>
      <c r="N62" s="184"/>
      <c r="O62" s="184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9410.4</v>
      </c>
      <c r="H63" s="315"/>
      <c r="I63" s="177"/>
      <c r="J63" s="177"/>
      <c r="K63" s="178"/>
      <c r="L63" s="178"/>
      <c r="M63" s="22"/>
      <c r="N63" s="184"/>
      <c r="O63" s="184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1890710.3399999999</v>
      </c>
      <c r="H64" s="315"/>
      <c r="I64" s="177"/>
      <c r="J64" s="177"/>
      <c r="K64" s="178"/>
      <c r="L64" s="178"/>
      <c r="M64" s="22"/>
      <c r="N64" s="184"/>
      <c r="O64" s="184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1794822.97</v>
      </c>
      <c r="H65" s="315"/>
      <c r="I65" s="177"/>
      <c r="J65" s="177"/>
      <c r="K65" s="178"/>
      <c r="L65" s="178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789651.7</v>
      </c>
      <c r="H66" s="475"/>
      <c r="I66" s="177"/>
      <c r="J66" s="177"/>
      <c r="K66" s="178"/>
      <c r="L66" s="178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84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177"/>
      <c r="J68" s="177"/>
      <c r="K68" s="178"/>
      <c r="L68" s="178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177"/>
      <c r="J69" s="177"/>
      <c r="K69" s="178"/>
      <c r="L69" s="178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177"/>
      <c r="J70" s="177"/>
      <c r="K70" s="178"/>
      <c r="L70" s="178"/>
      <c r="M70" s="22"/>
      <c r="N70" s="184"/>
      <c r="O70" s="184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177"/>
      <c r="J71" s="177"/>
      <c r="K71" s="178"/>
      <c r="L71" s="178"/>
      <c r="M71" s="22"/>
      <c r="N71" s="184"/>
      <c r="O71" s="184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177"/>
      <c r="J72" s="177"/>
      <c r="K72" s="178"/>
      <c r="L72" s="178"/>
      <c r="M72" s="22"/>
      <c r="N72" s="184"/>
      <c r="O72" s="184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177"/>
      <c r="J73" s="177"/>
      <c r="K73" s="178"/>
      <c r="L73" s="178"/>
      <c r="M73" s="22"/>
      <c r="N73" s="184"/>
      <c r="O73" s="184"/>
      <c r="P73" s="2"/>
      <c r="Q73" s="2"/>
    </row>
    <row r="74" spans="1:17" ht="59.25" customHeight="1" x14ac:dyDescent="0.3">
      <c r="I74" s="177"/>
      <c r="J74" s="177"/>
      <c r="K74" s="178"/>
      <c r="L74" s="178"/>
      <c r="M74" s="22"/>
      <c r="N74" s="184"/>
      <c r="O74" s="184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177"/>
      <c r="J75" s="177"/>
      <c r="K75" s="178"/>
      <c r="L75" s="178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84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84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84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3" zoomScale="77" zoomScaleNormal="77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128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3175.5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199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3175.5</v>
      </c>
      <c r="E15" s="400"/>
      <c r="F15" s="400"/>
      <c r="G15" s="400"/>
      <c r="H15" s="400"/>
      <c r="I15" s="502"/>
      <c r="J15" s="400"/>
      <c r="K15" s="400"/>
      <c r="L15" s="498"/>
      <c r="M15" s="200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00"/>
      <c r="N16" s="200"/>
      <c r="O16" s="200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250550.68</v>
      </c>
      <c r="F17" s="407"/>
      <c r="G17" s="408"/>
      <c r="H17" s="200"/>
      <c r="I17" s="198"/>
      <c r="J17" s="198"/>
      <c r="K17" s="198"/>
      <c r="L17" s="198"/>
      <c r="M17" s="198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931692.07</v>
      </c>
      <c r="F18" s="411"/>
      <c r="G18" s="412"/>
      <c r="H18" s="200"/>
      <c r="I18" s="198"/>
      <c r="J18" s="198"/>
      <c r="K18" s="198"/>
      <c r="L18" s="198"/>
      <c r="M18" s="198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13261.02</v>
      </c>
      <c r="F19" s="448"/>
      <c r="G19" s="449"/>
      <c r="H19" s="200"/>
      <c r="I19" s="198"/>
      <c r="J19" s="198"/>
      <c r="K19" s="198"/>
      <c r="L19" s="198"/>
      <c r="M19" s="198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896864.47</v>
      </c>
      <c r="F20" s="411"/>
      <c r="G20" s="412"/>
      <c r="H20" s="200"/>
      <c r="I20" s="198"/>
      <c r="J20" s="198"/>
      <c r="K20" s="198"/>
      <c r="L20" s="198"/>
      <c r="M20" s="198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12183.86</v>
      </c>
      <c r="F21" s="448"/>
      <c r="G21" s="449"/>
      <c r="H21" s="200"/>
      <c r="I21" s="198"/>
      <c r="J21" s="198"/>
      <c r="K21" s="198"/>
      <c r="L21" s="198"/>
      <c r="M21" s="198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286455.44000000006</v>
      </c>
      <c r="F22" s="411"/>
      <c r="G22" s="412"/>
      <c r="H22" s="200"/>
      <c r="I22" s="198"/>
      <c r="J22" s="198"/>
      <c r="K22" s="198"/>
      <c r="L22" s="198"/>
      <c r="M22" s="198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129491.26</v>
      </c>
      <c r="F23" s="457"/>
      <c r="G23" s="458"/>
      <c r="H23" s="200"/>
      <c r="I23" s="198"/>
      <c r="J23" s="198"/>
      <c r="K23" s="198"/>
      <c r="L23" s="198"/>
      <c r="M23" s="198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850195.53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226921.22999999998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110316.87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115080.12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1524.2400000000002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144040.68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144040.68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155472.48000000001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113174.82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42297.66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3810.6000000000004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3239.01</v>
      </c>
      <c r="F38" s="363"/>
      <c r="G38" s="364" t="s">
        <v>100</v>
      </c>
      <c r="H38" s="365"/>
      <c r="I38" s="463"/>
      <c r="J38" s="464"/>
      <c r="K38" s="193"/>
      <c r="L38" s="194"/>
      <c r="M38" s="195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152995.59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42488.19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108792.62999999999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1714.77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160961+2754.94</f>
        <v>163715.94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188344.05999999994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90"/>
      <c r="C45" s="190"/>
      <c r="D45" s="190"/>
      <c r="E45" s="189"/>
      <c r="F45" s="189"/>
      <c r="G45" s="189"/>
      <c r="H45" s="189"/>
      <c r="I45" s="189"/>
      <c r="J45" s="189"/>
      <c r="K45" s="190"/>
      <c r="L45" s="190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554533.1</v>
      </c>
      <c r="H47" s="315"/>
      <c r="I47" s="192"/>
      <c r="J47" s="192"/>
      <c r="K47" s="191"/>
      <c r="L47" s="191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623.52692477505593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1228653.57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189"/>
      <c r="J53" s="189"/>
      <c r="K53" s="190"/>
      <c r="L53" s="190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12502.219769192172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249169.24</v>
      </c>
      <c r="H57" s="315"/>
      <c r="I57" s="189"/>
      <c r="J57" s="189"/>
      <c r="K57" s="190"/>
      <c r="L57" s="190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189"/>
      <c r="J58" s="189"/>
      <c r="K58" s="190"/>
      <c r="L58" s="190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12365.131751227496</v>
      </c>
      <c r="H59" s="315"/>
      <c r="I59" s="189"/>
      <c r="J59" s="189"/>
      <c r="K59" s="190"/>
      <c r="L59" s="190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302203.82</v>
      </c>
      <c r="H60" s="315"/>
      <c r="I60" s="189"/>
      <c r="J60" s="189"/>
      <c r="K60" s="190"/>
      <c r="L60" s="190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189"/>
      <c r="J61" s="189"/>
      <c r="K61" s="190"/>
      <c r="L61" s="190"/>
      <c r="M61" s="22"/>
      <c r="N61" s="196"/>
      <c r="O61" s="196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1882.6686991869917</v>
      </c>
      <c r="H62" s="315"/>
      <c r="I62" s="189"/>
      <c r="J62" s="189"/>
      <c r="K62" s="190"/>
      <c r="L62" s="190"/>
      <c r="M62" s="22"/>
      <c r="N62" s="196"/>
      <c r="O62" s="196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9262.73</v>
      </c>
      <c r="H63" s="315"/>
      <c r="I63" s="189"/>
      <c r="J63" s="189"/>
      <c r="K63" s="190"/>
      <c r="L63" s="190"/>
      <c r="M63" s="22"/>
      <c r="N63" s="196"/>
      <c r="O63" s="196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1789289.36</v>
      </c>
      <c r="H64" s="315"/>
      <c r="I64" s="189"/>
      <c r="J64" s="189"/>
      <c r="K64" s="190"/>
      <c r="L64" s="190"/>
      <c r="M64" s="22"/>
      <c r="N64" s="196"/>
      <c r="O64" s="196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1753753.11</v>
      </c>
      <c r="H65" s="315"/>
      <c r="I65" s="189"/>
      <c r="J65" s="189"/>
      <c r="K65" s="190"/>
      <c r="L65" s="190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590069.34999999986</v>
      </c>
      <c r="H66" s="475"/>
      <c r="I66" s="189"/>
      <c r="J66" s="189"/>
      <c r="K66" s="190"/>
      <c r="L66" s="190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96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189"/>
      <c r="J68" s="189"/>
      <c r="K68" s="190"/>
      <c r="L68" s="190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189"/>
      <c r="J69" s="189"/>
      <c r="K69" s="190"/>
      <c r="L69" s="190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189"/>
      <c r="J70" s="189"/>
      <c r="K70" s="190"/>
      <c r="L70" s="190"/>
      <c r="M70" s="22"/>
      <c r="N70" s="196"/>
      <c r="O70" s="196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189"/>
      <c r="J71" s="189"/>
      <c r="K71" s="190"/>
      <c r="L71" s="190"/>
      <c r="M71" s="22"/>
      <c r="N71" s="196"/>
      <c r="O71" s="196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189"/>
      <c r="J72" s="189"/>
      <c r="K72" s="190"/>
      <c r="L72" s="190"/>
      <c r="M72" s="22"/>
      <c r="N72" s="196"/>
      <c r="O72" s="196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189"/>
      <c r="J73" s="189"/>
      <c r="K73" s="190"/>
      <c r="L73" s="190"/>
      <c r="M73" s="22"/>
      <c r="N73" s="196"/>
      <c r="O73" s="196"/>
      <c r="P73" s="2"/>
      <c r="Q73" s="2"/>
    </row>
    <row r="74" spans="1:17" ht="59.25" customHeight="1" x14ac:dyDescent="0.3">
      <c r="I74" s="189"/>
      <c r="J74" s="189"/>
      <c r="K74" s="190"/>
      <c r="L74" s="190"/>
      <c r="M74" s="22"/>
      <c r="N74" s="196"/>
      <c r="O74" s="196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189"/>
      <c r="J75" s="189"/>
      <c r="K75" s="190"/>
      <c r="L75" s="190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96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96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96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66" zoomScaleNormal="66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129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3814.4</v>
      </c>
      <c r="G13" s="439"/>
      <c r="H13" s="438">
        <v>1217.7</v>
      </c>
      <c r="I13" s="440"/>
      <c r="J13" s="122"/>
      <c r="K13" s="123" t="s">
        <v>5</v>
      </c>
      <c r="L13" s="124">
        <v>31.04</v>
      </c>
      <c r="M13" s="199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5032.1000000000004</v>
      </c>
      <c r="E15" s="400"/>
      <c r="F15" s="400"/>
      <c r="G15" s="400"/>
      <c r="H15" s="400"/>
      <c r="I15" s="502"/>
      <c r="J15" s="400"/>
      <c r="K15" s="400"/>
      <c r="L15" s="498"/>
      <c r="M15" s="200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00"/>
      <c r="N16" s="200"/>
      <c r="O16" s="200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395477.05</v>
      </c>
      <c r="F17" s="407"/>
      <c r="G17" s="408"/>
      <c r="H17" s="200"/>
      <c r="I17" s="198"/>
      <c r="J17" s="198"/>
      <c r="K17" s="198"/>
      <c r="L17" s="198"/>
      <c r="M17" s="198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1119145.1599999999</v>
      </c>
      <c r="F18" s="411"/>
      <c r="G18" s="412"/>
      <c r="H18" s="200"/>
      <c r="I18" s="198"/>
      <c r="J18" s="198"/>
      <c r="K18" s="198"/>
      <c r="L18" s="198"/>
      <c r="M18" s="198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363893.03</f>
        <v>363893.03</v>
      </c>
      <c r="F19" s="448"/>
      <c r="G19" s="449"/>
      <c r="H19" s="200"/>
      <c r="I19" s="198"/>
      <c r="J19" s="198"/>
      <c r="K19" s="198"/>
      <c r="L19" s="198"/>
      <c r="M19" s="198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1078770.53</v>
      </c>
      <c r="F20" s="411"/>
      <c r="G20" s="412"/>
      <c r="H20" s="200"/>
      <c r="I20" s="198"/>
      <c r="J20" s="198"/>
      <c r="K20" s="198"/>
      <c r="L20" s="198"/>
      <c r="M20" s="198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274623.69</v>
      </c>
      <c r="F21" s="448"/>
      <c r="G21" s="449"/>
      <c r="H21" s="200"/>
      <c r="I21" s="198"/>
      <c r="J21" s="198"/>
      <c r="K21" s="198"/>
      <c r="L21" s="198"/>
      <c r="M21" s="198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525121.02</v>
      </c>
      <c r="F22" s="411"/>
      <c r="G22" s="412"/>
      <c r="H22" s="200"/>
      <c r="I22" s="198"/>
      <c r="J22" s="198"/>
      <c r="K22" s="198"/>
      <c r="L22" s="198"/>
      <c r="M22" s="198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376161.9</v>
      </c>
      <c r="F23" s="457"/>
      <c r="G23" s="458"/>
      <c r="H23" s="200"/>
      <c r="I23" s="198"/>
      <c r="J23" s="198"/>
      <c r="K23" s="198"/>
      <c r="L23" s="198"/>
      <c r="M23" s="198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1589105.298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359593.86600000004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174815.15400000004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182363.304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2415.4080000000004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228256.05600000001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228256.05600000001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246371.61599999998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179344.04399999999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67027.572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6038.52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5132.7420000000011</v>
      </c>
      <c r="F38" s="363"/>
      <c r="G38" s="364" t="s">
        <v>100</v>
      </c>
      <c r="H38" s="365"/>
      <c r="I38" s="463"/>
      <c r="J38" s="464"/>
      <c r="K38" s="193"/>
      <c r="L38" s="194"/>
      <c r="M38" s="195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242446.57800000001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67329.498000000007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172399.74599999998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2717.3340000000003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499157.77+2108.15</f>
        <v>501265.92000000004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140450.82200000016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90"/>
      <c r="C45" s="190"/>
      <c r="D45" s="190"/>
      <c r="E45" s="189"/>
      <c r="F45" s="189"/>
      <c r="G45" s="189"/>
      <c r="H45" s="189"/>
      <c r="I45" s="189"/>
      <c r="J45" s="189"/>
      <c r="K45" s="190"/>
      <c r="L45" s="190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668040.31000000006</v>
      </c>
      <c r="H47" s="315"/>
      <c r="I47" s="192"/>
      <c r="J47" s="192"/>
      <c r="K47" s="191"/>
      <c r="L47" s="191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525.88506412110689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1036251.26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189"/>
      <c r="J53" s="189"/>
      <c r="K53" s="190"/>
      <c r="L53" s="190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14029.777220270949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279613.46000000002</v>
      </c>
      <c r="H57" s="315"/>
      <c r="I57" s="189"/>
      <c r="J57" s="189"/>
      <c r="K57" s="190"/>
      <c r="L57" s="190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189"/>
      <c r="J58" s="189"/>
      <c r="K58" s="190"/>
      <c r="L58" s="190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13875.43821603928</v>
      </c>
      <c r="H59" s="315"/>
      <c r="I59" s="189"/>
      <c r="J59" s="189"/>
      <c r="K59" s="190"/>
      <c r="L59" s="190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339115.71</v>
      </c>
      <c r="H60" s="315"/>
      <c r="I60" s="189"/>
      <c r="J60" s="189"/>
      <c r="K60" s="190"/>
      <c r="L60" s="190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189"/>
      <c r="J61" s="189"/>
      <c r="K61" s="190"/>
      <c r="L61" s="190"/>
      <c r="M61" s="22"/>
      <c r="N61" s="196"/>
      <c r="O61" s="196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2590.1239837398375</v>
      </c>
      <c r="H62" s="315"/>
      <c r="I62" s="189"/>
      <c r="J62" s="189"/>
      <c r="K62" s="190"/>
      <c r="L62" s="190"/>
      <c r="M62" s="22"/>
      <c r="N62" s="196"/>
      <c r="O62" s="196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12743.41</v>
      </c>
      <c r="H63" s="315"/>
      <c r="I63" s="189"/>
      <c r="J63" s="189"/>
      <c r="K63" s="190"/>
      <c r="L63" s="190"/>
      <c r="M63" s="22"/>
      <c r="N63" s="196"/>
      <c r="O63" s="196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1667723.8399999999</v>
      </c>
      <c r="H64" s="315"/>
      <c r="I64" s="189"/>
      <c r="J64" s="189"/>
      <c r="K64" s="190"/>
      <c r="L64" s="190"/>
      <c r="M64" s="22"/>
      <c r="N64" s="196"/>
      <c r="O64" s="196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1646067.65</v>
      </c>
      <c r="H65" s="315"/>
      <c r="I65" s="189"/>
      <c r="J65" s="189"/>
      <c r="K65" s="190"/>
      <c r="L65" s="190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689696.5</v>
      </c>
      <c r="H66" s="475"/>
      <c r="I66" s="189"/>
      <c r="J66" s="189"/>
      <c r="K66" s="190"/>
      <c r="L66" s="190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96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189"/>
      <c r="J68" s="189"/>
      <c r="K68" s="190"/>
      <c r="L68" s="190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189"/>
      <c r="J69" s="189"/>
      <c r="K69" s="190"/>
      <c r="L69" s="190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189"/>
      <c r="J70" s="189"/>
      <c r="K70" s="190"/>
      <c r="L70" s="190"/>
      <c r="M70" s="22"/>
      <c r="N70" s="196"/>
      <c r="O70" s="196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189"/>
      <c r="J71" s="189"/>
      <c r="K71" s="190"/>
      <c r="L71" s="190"/>
      <c r="M71" s="22"/>
      <c r="N71" s="196"/>
      <c r="O71" s="196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189"/>
      <c r="J72" s="189"/>
      <c r="K72" s="190"/>
      <c r="L72" s="190"/>
      <c r="M72" s="22"/>
      <c r="N72" s="196"/>
      <c r="O72" s="196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189"/>
      <c r="J73" s="189"/>
      <c r="K73" s="190"/>
      <c r="L73" s="190"/>
      <c r="M73" s="22"/>
      <c r="N73" s="196"/>
      <c r="O73" s="196"/>
      <c r="P73" s="2"/>
      <c r="Q73" s="2"/>
    </row>
    <row r="74" spans="1:17" ht="59.25" customHeight="1" x14ac:dyDescent="0.3">
      <c r="I74" s="189"/>
      <c r="J74" s="189"/>
      <c r="K74" s="190"/>
      <c r="L74" s="190"/>
      <c r="M74" s="22"/>
      <c r="N74" s="196"/>
      <c r="O74" s="196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189"/>
      <c r="J75" s="189"/>
      <c r="K75" s="190"/>
      <c r="L75" s="190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96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96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96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zoomScale="70" zoomScaleNormal="70" workbookViewId="0">
      <selection activeCell="E44" sqref="E44:F44"/>
    </sheetView>
  </sheetViews>
  <sheetFormatPr defaultColWidth="9.109375" defaultRowHeight="30" customHeight="1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60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425" t="s">
        <v>120</v>
      </c>
      <c r="F8" s="426"/>
      <c r="G8" s="426"/>
      <c r="H8" s="426"/>
      <c r="I8" s="426"/>
      <c r="J8" s="4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425" t="s">
        <v>121</v>
      </c>
      <c r="F9" s="426"/>
      <c r="G9" s="426"/>
      <c r="H9" s="426"/>
      <c r="I9" s="426"/>
      <c r="J9" s="4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442.8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125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442.8</v>
      </c>
      <c r="E15" s="400"/>
      <c r="F15" s="400"/>
      <c r="G15" s="400"/>
      <c r="H15" s="400"/>
      <c r="I15" s="502"/>
      <c r="J15" s="400"/>
      <c r="K15" s="400"/>
      <c r="L15" s="498"/>
      <c r="M15" s="74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74"/>
      <c r="N16" s="74"/>
      <c r="O16" s="74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f>168531.22</f>
        <v>168531.22</v>
      </c>
      <c r="F17" s="407"/>
      <c r="G17" s="408"/>
      <c r="H17" s="74"/>
      <c r="I17" s="96"/>
      <c r="J17" s="96"/>
      <c r="K17" s="96"/>
      <c r="L17" s="96"/>
      <c r="M17" s="96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f>129917.64</f>
        <v>129917.64</v>
      </c>
      <c r="F18" s="411"/>
      <c r="G18" s="412"/>
      <c r="H18" s="74"/>
      <c r="I18" s="96"/>
      <c r="J18" s="96"/>
      <c r="K18" s="96"/>
      <c r="L18" s="96"/>
      <c r="M18" s="96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5142.37</f>
        <v>5142.37</v>
      </c>
      <c r="F19" s="448"/>
      <c r="G19" s="449"/>
      <c r="H19" s="74"/>
      <c r="I19" s="96"/>
      <c r="J19" s="96"/>
      <c r="K19" s="96"/>
      <c r="L19" s="96"/>
      <c r="M19" s="96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119071.82</v>
      </c>
      <c r="F20" s="411"/>
      <c r="G20" s="412"/>
      <c r="H20" s="74"/>
      <c r="I20" s="96"/>
      <c r="J20" s="96"/>
      <c r="K20" s="96"/>
      <c r="L20" s="96"/>
      <c r="M20" s="96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5142.26</v>
      </c>
      <c r="F21" s="448"/>
      <c r="G21" s="449"/>
      <c r="H21" s="74"/>
      <c r="I21" s="96"/>
      <c r="J21" s="96"/>
      <c r="K21" s="96"/>
      <c r="L21" s="96"/>
      <c r="M21" s="96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179377.14999999997</v>
      </c>
      <c r="F22" s="411"/>
      <c r="G22" s="412"/>
      <c r="H22" s="74"/>
      <c r="I22" s="96"/>
      <c r="J22" s="96"/>
      <c r="K22" s="96"/>
      <c r="L22" s="96"/>
      <c r="M22" s="96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-367975.85</v>
      </c>
      <c r="F23" s="457"/>
      <c r="G23" s="458"/>
      <c r="H23" s="74"/>
      <c r="I23" s="96"/>
      <c r="J23" s="96"/>
      <c r="K23" s="96"/>
      <c r="L23" s="96"/>
      <c r="M23" s="96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216016.69399999999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31642.488000000001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15382.871999999999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16047.072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212.54400000000004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20085.407999999999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20085.407999999999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21679.487999999998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15781.392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5898.0959999999995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531.36000000000013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451.65600000000006</v>
      </c>
      <c r="F38" s="363"/>
      <c r="G38" s="364" t="s">
        <v>100</v>
      </c>
      <c r="H38" s="365"/>
      <c r="I38" s="463"/>
      <c r="J38" s="464"/>
      <c r="K38" s="92"/>
      <c r="L38" s="93"/>
      <c r="M38" s="94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21334.103999999999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5924.6640000000007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15170.328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239.11200000000002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1557.14+118735.05</f>
        <v>120292.19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-459778.46399999992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90"/>
      <c r="C45" s="90"/>
      <c r="D45" s="90"/>
      <c r="E45" s="89"/>
      <c r="F45" s="89"/>
      <c r="G45" s="89"/>
      <c r="H45" s="89"/>
      <c r="I45" s="89"/>
      <c r="J45" s="89"/>
      <c r="K45" s="90"/>
      <c r="L45" s="90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437240.58</v>
      </c>
      <c r="H47" s="315"/>
      <c r="I47" s="97"/>
      <c r="J47" s="97"/>
      <c r="K47" s="91"/>
      <c r="L47" s="91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91.302254769118335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179910.18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89"/>
      <c r="J53" s="89"/>
      <c r="K53" s="90"/>
      <c r="L53" s="90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f>64097.86</f>
        <v>64097.86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805.20220772704465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f>16047.68</f>
        <v>16047.68</v>
      </c>
      <c r="H57" s="315"/>
      <c r="I57" s="89"/>
      <c r="J57" s="89"/>
      <c r="K57" s="90"/>
      <c r="L57" s="90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89"/>
      <c r="J58" s="89"/>
      <c r="K58" s="90"/>
      <c r="L58" s="90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1256.0360065466448</v>
      </c>
      <c r="H59" s="315"/>
      <c r="I59" s="89"/>
      <c r="J59" s="89"/>
      <c r="K59" s="90"/>
      <c r="L59" s="90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30697.52</v>
      </c>
      <c r="H60" s="315"/>
      <c r="I60" s="89"/>
      <c r="J60" s="89"/>
      <c r="K60" s="90"/>
      <c r="L60" s="90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89"/>
      <c r="J61" s="89"/>
      <c r="K61" s="90"/>
      <c r="L61" s="90"/>
      <c r="M61" s="22"/>
      <c r="N61" s="95"/>
      <c r="O61" s="95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282.3109756097561</v>
      </c>
      <c r="H62" s="315"/>
      <c r="I62" s="89"/>
      <c r="J62" s="89"/>
      <c r="K62" s="90"/>
      <c r="L62" s="90"/>
      <c r="M62" s="22"/>
      <c r="N62" s="95"/>
      <c r="O62" s="95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1388.97</v>
      </c>
      <c r="H63" s="315"/>
      <c r="I63" s="89"/>
      <c r="J63" s="89"/>
      <c r="K63" s="90"/>
      <c r="L63" s="90"/>
      <c r="M63" s="22"/>
      <c r="N63" s="95"/>
      <c r="O63" s="95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292142.20999999996</v>
      </c>
      <c r="H64" s="315"/>
      <c r="I64" s="89"/>
      <c r="J64" s="89"/>
      <c r="K64" s="90"/>
      <c r="L64" s="90"/>
      <c r="M64" s="22"/>
      <c r="N64" s="95"/>
      <c r="O64" s="95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255596.93</v>
      </c>
      <c r="H65" s="315"/>
      <c r="I65" s="89"/>
      <c r="J65" s="89"/>
      <c r="K65" s="90"/>
      <c r="L65" s="90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473785.86000000004</v>
      </c>
      <c r="H66" s="475"/>
      <c r="I66" s="89"/>
      <c r="J66" s="89"/>
      <c r="K66" s="90"/>
      <c r="L66" s="90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95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89"/>
      <c r="J68" s="89"/>
      <c r="K68" s="90"/>
      <c r="L68" s="90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89"/>
      <c r="J69" s="89"/>
      <c r="K69" s="90"/>
      <c r="L69" s="90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89"/>
      <c r="J70" s="89"/>
      <c r="K70" s="90"/>
      <c r="L70" s="90"/>
      <c r="M70" s="22"/>
      <c r="N70" s="95"/>
      <c r="O70" s="95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89"/>
      <c r="J71" s="89"/>
      <c r="K71" s="90"/>
      <c r="L71" s="90"/>
      <c r="M71" s="22"/>
      <c r="N71" s="95"/>
      <c r="O71" s="95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89"/>
      <c r="J72" s="89"/>
      <c r="K72" s="90"/>
      <c r="L72" s="90"/>
      <c r="M72" s="22"/>
      <c r="N72" s="95"/>
      <c r="O72" s="95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89"/>
      <c r="J73" s="89"/>
      <c r="K73" s="90"/>
      <c r="L73" s="90"/>
      <c r="M73" s="22"/>
      <c r="N73" s="95"/>
      <c r="O73" s="95"/>
      <c r="P73" s="2"/>
      <c r="Q73" s="2"/>
    </row>
    <row r="74" spans="1:17" ht="59.25" customHeight="1" x14ac:dyDescent="0.3">
      <c r="I74" s="89"/>
      <c r="J74" s="89"/>
      <c r="K74" s="90"/>
      <c r="L74" s="90"/>
      <c r="M74" s="22"/>
      <c r="N74" s="95"/>
      <c r="O74" s="95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89"/>
      <c r="J75" s="89"/>
      <c r="K75" s="90"/>
      <c r="L75" s="90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95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95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95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8" spans="9:15" ht="13.8" x14ac:dyDescent="0.3"/>
  </sheetData>
  <mergeCells count="192">
    <mergeCell ref="B55:H55"/>
    <mergeCell ref="I55:J55"/>
    <mergeCell ref="K55:L55"/>
    <mergeCell ref="B57:F57"/>
    <mergeCell ref="G57:H57"/>
    <mergeCell ref="B58:H58"/>
    <mergeCell ref="B60:F60"/>
    <mergeCell ref="G60:H60"/>
    <mergeCell ref="B61:H61"/>
    <mergeCell ref="B59:F59"/>
    <mergeCell ref="G59:H59"/>
    <mergeCell ref="B56:F56"/>
    <mergeCell ref="G56:H56"/>
    <mergeCell ref="I56:J56"/>
    <mergeCell ref="K56:L56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G46:H46"/>
    <mergeCell ref="I46:J46"/>
    <mergeCell ref="I48:J48"/>
    <mergeCell ref="K48:L48"/>
    <mergeCell ref="B49:F49"/>
    <mergeCell ref="G49:H49"/>
    <mergeCell ref="I50:J50"/>
    <mergeCell ref="K50:L50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E27:F27"/>
    <mergeCell ref="G27:H27"/>
    <mergeCell ref="I27:J27"/>
    <mergeCell ref="K27:M27"/>
    <mergeCell ref="B27:D27"/>
    <mergeCell ref="B29:D29"/>
    <mergeCell ref="E29:F29"/>
    <mergeCell ref="G29:H29"/>
    <mergeCell ref="K29:M29"/>
    <mergeCell ref="B32:D32"/>
    <mergeCell ref="E32:F32"/>
    <mergeCell ref="G32:H32"/>
    <mergeCell ref="K32:M32"/>
    <mergeCell ref="B30:D30"/>
    <mergeCell ref="E30:F30"/>
    <mergeCell ref="G30:H30"/>
    <mergeCell ref="K30:M30"/>
    <mergeCell ref="B31:D31"/>
    <mergeCell ref="E31:F31"/>
    <mergeCell ref="G31:H31"/>
    <mergeCell ref="K31:M31"/>
    <mergeCell ref="I29:J31"/>
    <mergeCell ref="I32:J32"/>
    <mergeCell ref="B35:D35"/>
    <mergeCell ref="E35:F35"/>
    <mergeCell ref="G35:H35"/>
    <mergeCell ref="K35:M35"/>
    <mergeCell ref="B36:D36"/>
    <mergeCell ref="E36:F36"/>
    <mergeCell ref="G36:H36"/>
    <mergeCell ref="K36:M36"/>
    <mergeCell ref="B33:D33"/>
    <mergeCell ref="E33:F33"/>
    <mergeCell ref="G33:H33"/>
    <mergeCell ref="B34:D34"/>
    <mergeCell ref="E34:F34"/>
    <mergeCell ref="G34:H34"/>
    <mergeCell ref="I34:J34"/>
    <mergeCell ref="I33:J33"/>
    <mergeCell ref="K33:M33"/>
    <mergeCell ref="I35:J36"/>
    <mergeCell ref="B37:D37"/>
    <mergeCell ref="E37:F37"/>
    <mergeCell ref="G37:H37"/>
    <mergeCell ref="K37:M37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B40:D40"/>
    <mergeCell ref="G39:H39"/>
    <mergeCell ref="I39:J39"/>
    <mergeCell ref="G40:H40"/>
    <mergeCell ref="G41:H41"/>
    <mergeCell ref="G38:H38"/>
    <mergeCell ref="I37:J38"/>
    <mergeCell ref="I40:J42"/>
    <mergeCell ref="E44:F44"/>
    <mergeCell ref="K44:M44"/>
    <mergeCell ref="B42:D42"/>
    <mergeCell ref="E42:F42"/>
    <mergeCell ref="K42:M42"/>
    <mergeCell ref="B43:D43"/>
    <mergeCell ref="E43:F43"/>
    <mergeCell ref="K43:M43"/>
    <mergeCell ref="B44:D44"/>
    <mergeCell ref="G42:H42"/>
    <mergeCell ref="G43:H43"/>
    <mergeCell ref="G44:H44"/>
    <mergeCell ref="I44:J44"/>
    <mergeCell ref="I43:J43"/>
    <mergeCell ref="I51:J51"/>
    <mergeCell ref="K51:L51"/>
    <mergeCell ref="B51:H51"/>
    <mergeCell ref="B52:F52"/>
    <mergeCell ref="G52:H52"/>
    <mergeCell ref="I52:J52"/>
    <mergeCell ref="K52:L52"/>
    <mergeCell ref="B54:F54"/>
    <mergeCell ref="G54:H54"/>
    <mergeCell ref="I54:J54"/>
    <mergeCell ref="K54:L54"/>
    <mergeCell ref="B53:F53"/>
    <mergeCell ref="G53:H53"/>
    <mergeCell ref="B66:F66"/>
    <mergeCell ref="G66:H66"/>
    <mergeCell ref="I76:J76"/>
    <mergeCell ref="K76:L76"/>
    <mergeCell ref="B62:F62"/>
    <mergeCell ref="G62:H62"/>
    <mergeCell ref="B64:F64"/>
    <mergeCell ref="G64:H64"/>
    <mergeCell ref="B65:F65"/>
    <mergeCell ref="G65:H65"/>
    <mergeCell ref="B63:F63"/>
    <mergeCell ref="G63:H63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3" zoomScale="66" zoomScaleNormal="66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130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3168.8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12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3168.8</v>
      </c>
      <c r="E15" s="400"/>
      <c r="F15" s="400"/>
      <c r="G15" s="400"/>
      <c r="H15" s="400"/>
      <c r="I15" s="502"/>
      <c r="J15" s="400"/>
      <c r="K15" s="400"/>
      <c r="L15" s="498"/>
      <c r="M15" s="211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11"/>
      <c r="N16" s="211"/>
      <c r="O16" s="211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219273.18</v>
      </c>
      <c r="F17" s="407"/>
      <c r="G17" s="408"/>
      <c r="H17" s="211"/>
      <c r="I17" s="207"/>
      <c r="J17" s="207"/>
      <c r="K17" s="207"/>
      <c r="L17" s="207"/>
      <c r="M17" s="207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f>929726.03</f>
        <v>929726.03</v>
      </c>
      <c r="F18" s="411"/>
      <c r="G18" s="412"/>
      <c r="H18" s="211"/>
      <c r="I18" s="207"/>
      <c r="J18" s="207"/>
      <c r="K18" s="207"/>
      <c r="L18" s="207"/>
      <c r="M18" s="207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10718.64</f>
        <v>10718.64</v>
      </c>
      <c r="F19" s="448"/>
      <c r="G19" s="449"/>
      <c r="H19" s="211"/>
      <c r="I19" s="207"/>
      <c r="J19" s="207"/>
      <c r="K19" s="207"/>
      <c r="L19" s="207"/>
      <c r="M19" s="207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f>935386.12</f>
        <v>935386.12</v>
      </c>
      <c r="F20" s="411"/>
      <c r="G20" s="412"/>
      <c r="H20" s="211"/>
      <c r="I20" s="207"/>
      <c r="J20" s="207"/>
      <c r="K20" s="207"/>
      <c r="L20" s="207"/>
      <c r="M20" s="207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11837.5</v>
      </c>
      <c r="F21" s="448"/>
      <c r="G21" s="449"/>
      <c r="H21" s="211"/>
      <c r="I21" s="207"/>
      <c r="J21" s="207"/>
      <c r="K21" s="207"/>
      <c r="L21" s="207"/>
      <c r="M21" s="207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212494.22999999986</v>
      </c>
      <c r="F22" s="411"/>
      <c r="G22" s="412"/>
      <c r="H22" s="211"/>
      <c r="I22" s="207"/>
      <c r="J22" s="207"/>
      <c r="K22" s="207"/>
      <c r="L22" s="207"/>
      <c r="M22" s="207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f>132077.66</f>
        <v>132077.66</v>
      </c>
      <c r="F23" s="457"/>
      <c r="G23" s="458"/>
      <c r="H23" s="211"/>
      <c r="I23" s="207"/>
      <c r="J23" s="207"/>
      <c r="K23" s="207"/>
      <c r="L23" s="207"/>
      <c r="M23" s="207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1174145.334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226442.448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110084.11200000001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114837.31200000001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1521.0240000000003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143736.76800000001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143736.76800000001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155144.448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112936.03200000001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42208.415999999997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3802.5600000000004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3232.1760000000004</v>
      </c>
      <c r="F38" s="363"/>
      <c r="G38" s="364" t="s">
        <v>100</v>
      </c>
      <c r="H38" s="365"/>
      <c r="I38" s="463"/>
      <c r="J38" s="464"/>
      <c r="K38" s="203"/>
      <c r="L38" s="204"/>
      <c r="M38" s="205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152672.78399999999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42398.544000000009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108563.08799999999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1711.1520000000003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486478.99+2635.16</f>
        <v>489114.14999999997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-94844.054000000004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02"/>
      <c r="C45" s="202"/>
      <c r="D45" s="202"/>
      <c r="E45" s="201"/>
      <c r="F45" s="201"/>
      <c r="G45" s="201"/>
      <c r="H45" s="201"/>
      <c r="I45" s="201"/>
      <c r="J45" s="201"/>
      <c r="K45" s="202"/>
      <c r="L45" s="202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505163.83</v>
      </c>
      <c r="H47" s="315"/>
      <c r="I47" s="210"/>
      <c r="J47" s="210"/>
      <c r="K47" s="209"/>
      <c r="L47" s="20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630.96020279219886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1243300.77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01"/>
      <c r="J53" s="201"/>
      <c r="K53" s="202"/>
      <c r="L53" s="202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12657.16407425991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252257.28</v>
      </c>
      <c r="H57" s="315"/>
      <c r="I57" s="201"/>
      <c r="J57" s="201"/>
      <c r="K57" s="202"/>
      <c r="L57" s="202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01"/>
      <c r="J58" s="201"/>
      <c r="K58" s="202"/>
      <c r="L58" s="202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12480.205810147298</v>
      </c>
      <c r="H59" s="315"/>
      <c r="I59" s="201"/>
      <c r="J59" s="201"/>
      <c r="K59" s="202"/>
      <c r="L59" s="202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305016.23</v>
      </c>
      <c r="H60" s="315"/>
      <c r="I60" s="201"/>
      <c r="J60" s="201"/>
      <c r="K60" s="202"/>
      <c r="L60" s="202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01"/>
      <c r="J61" s="201"/>
      <c r="K61" s="202"/>
      <c r="L61" s="202"/>
      <c r="M61" s="22"/>
      <c r="N61" s="206"/>
      <c r="O61" s="206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1963.1036585365853</v>
      </c>
      <c r="H62" s="315"/>
      <c r="I62" s="201"/>
      <c r="J62" s="201"/>
      <c r="K62" s="202"/>
      <c r="L62" s="202"/>
      <c r="M62" s="22"/>
      <c r="N62" s="206"/>
      <c r="O62" s="206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9658.4699999999993</v>
      </c>
      <c r="H63" s="315"/>
      <c r="I63" s="201"/>
      <c r="J63" s="201"/>
      <c r="K63" s="202"/>
      <c r="L63" s="202"/>
      <c r="M63" s="22"/>
      <c r="N63" s="206"/>
      <c r="O63" s="206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1810232.75</v>
      </c>
      <c r="H64" s="315"/>
      <c r="I64" s="201"/>
      <c r="J64" s="201"/>
      <c r="K64" s="202"/>
      <c r="L64" s="202"/>
      <c r="M64" s="22"/>
      <c r="N64" s="206"/>
      <c r="O64" s="206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f>1774718.16</f>
        <v>1774718.16</v>
      </c>
      <c r="H65" s="315"/>
      <c r="I65" s="201"/>
      <c r="J65" s="201"/>
      <c r="K65" s="202"/>
      <c r="L65" s="202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540678.42000000016</v>
      </c>
      <c r="H66" s="475"/>
      <c r="I66" s="201"/>
      <c r="J66" s="201"/>
      <c r="K66" s="202"/>
      <c r="L66" s="202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06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01"/>
      <c r="J68" s="201"/>
      <c r="K68" s="202"/>
      <c r="L68" s="202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01"/>
      <c r="J69" s="201"/>
      <c r="K69" s="202"/>
      <c r="L69" s="202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01"/>
      <c r="J70" s="201"/>
      <c r="K70" s="202"/>
      <c r="L70" s="202"/>
      <c r="M70" s="22"/>
      <c r="N70" s="206"/>
      <c r="O70" s="206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01"/>
      <c r="J71" s="201"/>
      <c r="K71" s="202"/>
      <c r="L71" s="202"/>
      <c r="M71" s="22"/>
      <c r="N71" s="206"/>
      <c r="O71" s="206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01"/>
      <c r="J72" s="201"/>
      <c r="K72" s="202"/>
      <c r="L72" s="202"/>
      <c r="M72" s="22"/>
      <c r="N72" s="206"/>
      <c r="O72" s="206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01"/>
      <c r="J73" s="201"/>
      <c r="K73" s="202"/>
      <c r="L73" s="202"/>
      <c r="M73" s="22"/>
      <c r="N73" s="206"/>
      <c r="O73" s="206"/>
      <c r="P73" s="2"/>
      <c r="Q73" s="2"/>
    </row>
    <row r="74" spans="1:17" ht="59.25" customHeight="1" x14ac:dyDescent="0.3">
      <c r="I74" s="201"/>
      <c r="J74" s="201"/>
      <c r="K74" s="202"/>
      <c r="L74" s="202"/>
      <c r="M74" s="22"/>
      <c r="N74" s="206"/>
      <c r="O74" s="206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01"/>
      <c r="J75" s="201"/>
      <c r="K75" s="202"/>
      <c r="L75" s="202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06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06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06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B36:D36"/>
    <mergeCell ref="E36:F36"/>
    <mergeCell ref="G36:H36"/>
    <mergeCell ref="K36:M36"/>
    <mergeCell ref="B37:D37"/>
    <mergeCell ref="E37:F37"/>
    <mergeCell ref="G37:H37"/>
    <mergeCell ref="K37:M37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37:J38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0:J42"/>
    <mergeCell ref="I43:J43"/>
    <mergeCell ref="B40:D40"/>
    <mergeCell ref="E40:F40"/>
    <mergeCell ref="K40:M40"/>
    <mergeCell ref="B41:D41"/>
    <mergeCell ref="E41:F41"/>
    <mergeCell ref="K41:M41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K76:L76"/>
    <mergeCell ref="B54:F54"/>
    <mergeCell ref="G54:H54"/>
    <mergeCell ref="I54:J54"/>
    <mergeCell ref="K54:L54"/>
    <mergeCell ref="I51:J51"/>
    <mergeCell ref="K51:L51"/>
    <mergeCell ref="B52:F52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64:F64"/>
    <mergeCell ref="G64:H64"/>
    <mergeCell ref="B56:F56"/>
    <mergeCell ref="G56:H56"/>
    <mergeCell ref="I56:J56"/>
    <mergeCell ref="K56:L56"/>
    <mergeCell ref="B59:F59"/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G65:H65"/>
    <mergeCell ref="B66:F66"/>
    <mergeCell ref="G66:H66"/>
    <mergeCell ref="B65:F65"/>
    <mergeCell ref="G59:H59"/>
    <mergeCell ref="B62:F62"/>
    <mergeCell ref="G62:H62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3" zoomScale="73" zoomScaleNormal="73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131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1392.9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12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1392.9</v>
      </c>
      <c r="E15" s="400"/>
      <c r="F15" s="400"/>
      <c r="G15" s="400"/>
      <c r="H15" s="400"/>
      <c r="I15" s="502"/>
      <c r="J15" s="400"/>
      <c r="K15" s="400"/>
      <c r="L15" s="498"/>
      <c r="M15" s="211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11"/>
      <c r="N16" s="211"/>
      <c r="O16" s="211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148443.85999999999</v>
      </c>
      <c r="F17" s="407"/>
      <c r="G17" s="408"/>
      <c r="H17" s="211"/>
      <c r="I17" s="207"/>
      <c r="J17" s="207"/>
      <c r="K17" s="207"/>
      <c r="L17" s="207"/>
      <c r="M17" s="207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f>408676.81</f>
        <v>408676.81</v>
      </c>
      <c r="F18" s="411"/>
      <c r="G18" s="412"/>
      <c r="H18" s="211"/>
      <c r="I18" s="207"/>
      <c r="J18" s="207"/>
      <c r="K18" s="207"/>
      <c r="L18" s="207"/>
      <c r="M18" s="207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5184.75</f>
        <v>5184.75</v>
      </c>
      <c r="F19" s="448"/>
      <c r="G19" s="449"/>
      <c r="H19" s="211"/>
      <c r="I19" s="207"/>
      <c r="J19" s="207"/>
      <c r="K19" s="207"/>
      <c r="L19" s="207"/>
      <c r="M19" s="207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409163.8</v>
      </c>
      <c r="F20" s="411"/>
      <c r="G20" s="412"/>
      <c r="H20" s="211"/>
      <c r="I20" s="207"/>
      <c r="J20" s="207"/>
      <c r="K20" s="207"/>
      <c r="L20" s="207"/>
      <c r="M20" s="207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f>5184.52</f>
        <v>5184.5200000000004</v>
      </c>
      <c r="F21" s="448"/>
      <c r="G21" s="449"/>
      <c r="H21" s="211"/>
      <c r="I21" s="207"/>
      <c r="J21" s="207"/>
      <c r="K21" s="207"/>
      <c r="L21" s="207"/>
      <c r="M21" s="207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147957.09999999995</v>
      </c>
      <c r="F22" s="411"/>
      <c r="G22" s="412"/>
      <c r="H22" s="211"/>
      <c r="I22" s="207"/>
      <c r="J22" s="207"/>
      <c r="K22" s="207"/>
      <c r="L22" s="207"/>
      <c r="M22" s="207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f>-232740.16</f>
        <v>-232740.16</v>
      </c>
      <c r="F23" s="457"/>
      <c r="G23" s="458"/>
      <c r="H23" s="211"/>
      <c r="I23" s="207"/>
      <c r="J23" s="207"/>
      <c r="K23" s="207"/>
      <c r="L23" s="207"/>
      <c r="M23" s="207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395862.35199999996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99536.634000000005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48389.346000000005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50478.695999999996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668.5920000000001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63181.944000000003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63181.944000000003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68196.384000000005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49642.956000000006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18553.428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1671.48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1420.7580000000003</v>
      </c>
      <c r="F38" s="363"/>
      <c r="G38" s="364" t="s">
        <v>100</v>
      </c>
      <c r="H38" s="365"/>
      <c r="I38" s="463"/>
      <c r="J38" s="464"/>
      <c r="K38" s="203"/>
      <c r="L38" s="204"/>
      <c r="M38" s="205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67109.921999999991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18637.002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47720.754000000001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752.16600000000005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92059.64+2685.59</f>
        <v>94745.23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-214254.19199999998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02"/>
      <c r="C45" s="202"/>
      <c r="D45" s="202"/>
      <c r="E45" s="201"/>
      <c r="F45" s="201"/>
      <c r="G45" s="201"/>
      <c r="H45" s="201"/>
      <c r="I45" s="201"/>
      <c r="J45" s="201"/>
      <c r="K45" s="202"/>
      <c r="L45" s="202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332572.34999999998</v>
      </c>
      <c r="H47" s="315"/>
      <c r="I47" s="210"/>
      <c r="J47" s="210"/>
      <c r="K47" s="209"/>
      <c r="L47" s="20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295.3161294906343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581917.48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01"/>
      <c r="J53" s="201"/>
      <c r="K53" s="202"/>
      <c r="L53" s="202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5683.5654791771203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113273.46</v>
      </c>
      <c r="H57" s="315"/>
      <c r="I57" s="201"/>
      <c r="J57" s="201"/>
      <c r="K57" s="202"/>
      <c r="L57" s="202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01"/>
      <c r="J58" s="201"/>
      <c r="K58" s="202"/>
      <c r="L58" s="202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5630.8633387888704</v>
      </c>
      <c r="H59" s="315"/>
      <c r="I59" s="201"/>
      <c r="J59" s="201"/>
      <c r="K59" s="202"/>
      <c r="L59" s="202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137618.29999999999</v>
      </c>
      <c r="H60" s="315"/>
      <c r="I60" s="201"/>
      <c r="J60" s="201"/>
      <c r="K60" s="202"/>
      <c r="L60" s="202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01"/>
      <c r="J61" s="201"/>
      <c r="K61" s="202"/>
      <c r="L61" s="202"/>
      <c r="M61" s="22"/>
      <c r="N61" s="206"/>
      <c r="O61" s="206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930.15650406504062</v>
      </c>
      <c r="H62" s="315"/>
      <c r="I62" s="201"/>
      <c r="J62" s="201"/>
      <c r="K62" s="202"/>
      <c r="L62" s="202"/>
      <c r="M62" s="22"/>
      <c r="N62" s="206"/>
      <c r="O62" s="206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4576.37</v>
      </c>
      <c r="H63" s="315"/>
      <c r="I63" s="201"/>
      <c r="J63" s="201"/>
      <c r="K63" s="202"/>
      <c r="L63" s="202"/>
      <c r="M63" s="22"/>
      <c r="N63" s="206"/>
      <c r="O63" s="206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837385.61</v>
      </c>
      <c r="H64" s="315"/>
      <c r="I64" s="201"/>
      <c r="J64" s="201"/>
      <c r="K64" s="202"/>
      <c r="L64" s="202"/>
      <c r="M64" s="22"/>
      <c r="N64" s="206"/>
      <c r="O64" s="206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f>822998.95</f>
        <v>822998.95</v>
      </c>
      <c r="H65" s="315"/>
      <c r="I65" s="201"/>
      <c r="J65" s="201"/>
      <c r="K65" s="202"/>
      <c r="L65" s="202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346959.01</v>
      </c>
      <c r="H66" s="475"/>
      <c r="I66" s="201"/>
      <c r="J66" s="201"/>
      <c r="K66" s="202"/>
      <c r="L66" s="202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06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01"/>
      <c r="J68" s="201"/>
      <c r="K68" s="202"/>
      <c r="L68" s="202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01"/>
      <c r="J69" s="201"/>
      <c r="K69" s="202"/>
      <c r="L69" s="202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01"/>
      <c r="J70" s="201"/>
      <c r="K70" s="202"/>
      <c r="L70" s="202"/>
      <c r="M70" s="22"/>
      <c r="N70" s="206"/>
      <c r="O70" s="206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01"/>
      <c r="J71" s="201"/>
      <c r="K71" s="202"/>
      <c r="L71" s="202"/>
      <c r="M71" s="22"/>
      <c r="N71" s="206"/>
      <c r="O71" s="206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01"/>
      <c r="J72" s="201"/>
      <c r="K72" s="202"/>
      <c r="L72" s="202"/>
      <c r="M72" s="22"/>
      <c r="N72" s="206"/>
      <c r="O72" s="206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01"/>
      <c r="J73" s="201"/>
      <c r="K73" s="202"/>
      <c r="L73" s="202"/>
      <c r="M73" s="22"/>
      <c r="N73" s="206"/>
      <c r="O73" s="206"/>
      <c r="P73" s="2"/>
      <c r="Q73" s="2"/>
    </row>
    <row r="74" spans="1:17" ht="59.25" customHeight="1" x14ac:dyDescent="0.3">
      <c r="I74" s="201"/>
      <c r="J74" s="201"/>
      <c r="K74" s="202"/>
      <c r="L74" s="202"/>
      <c r="M74" s="22"/>
      <c r="N74" s="206"/>
      <c r="O74" s="206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01"/>
      <c r="J75" s="201"/>
      <c r="K75" s="202"/>
      <c r="L75" s="202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06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06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06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B36:D36"/>
    <mergeCell ref="E36:F36"/>
    <mergeCell ref="G36:H36"/>
    <mergeCell ref="K36:M36"/>
    <mergeCell ref="B37:D37"/>
    <mergeCell ref="E37:F37"/>
    <mergeCell ref="G37:H37"/>
    <mergeCell ref="K37:M37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37:J38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0:J42"/>
    <mergeCell ref="I43:J43"/>
    <mergeCell ref="B40:D40"/>
    <mergeCell ref="E40:F40"/>
    <mergeCell ref="K40:M40"/>
    <mergeCell ref="B41:D41"/>
    <mergeCell ref="E41:F41"/>
    <mergeCell ref="K41:M41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K76:L76"/>
    <mergeCell ref="B54:F54"/>
    <mergeCell ref="G54:H54"/>
    <mergeCell ref="I54:J54"/>
    <mergeCell ref="K54:L54"/>
    <mergeCell ref="I51:J51"/>
    <mergeCell ref="K51:L51"/>
    <mergeCell ref="B52:F52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64:F64"/>
    <mergeCell ref="G64:H64"/>
    <mergeCell ref="B56:F56"/>
    <mergeCell ref="G56:H56"/>
    <mergeCell ref="I56:J56"/>
    <mergeCell ref="K56:L56"/>
    <mergeCell ref="B59:F59"/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G65:H65"/>
    <mergeCell ref="B66:F66"/>
    <mergeCell ref="G66:H66"/>
    <mergeCell ref="B65:F65"/>
    <mergeCell ref="G59:H59"/>
    <mergeCell ref="B62:F62"/>
    <mergeCell ref="G62:H62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3" zoomScale="69" zoomScaleNormal="69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132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1836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23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1836</v>
      </c>
      <c r="E15" s="400"/>
      <c r="F15" s="400"/>
      <c r="G15" s="400"/>
      <c r="H15" s="400"/>
      <c r="I15" s="502"/>
      <c r="J15" s="400"/>
      <c r="K15" s="400"/>
      <c r="L15" s="498"/>
      <c r="M15" s="224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24"/>
      <c r="N16" s="224"/>
      <c r="O16" s="224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116765.88</v>
      </c>
      <c r="F17" s="407"/>
      <c r="G17" s="408"/>
      <c r="H17" s="224"/>
      <c r="I17" s="222"/>
      <c r="J17" s="222"/>
      <c r="K17" s="222"/>
      <c r="L17" s="222"/>
      <c r="M17" s="222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f>538682.34</f>
        <v>538682.34</v>
      </c>
      <c r="F18" s="411"/>
      <c r="G18" s="412"/>
      <c r="H18" s="224"/>
      <c r="I18" s="222"/>
      <c r="J18" s="222"/>
      <c r="K18" s="222"/>
      <c r="L18" s="222"/>
      <c r="M18" s="222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7769.49</f>
        <v>7769.49</v>
      </c>
      <c r="F19" s="448"/>
      <c r="G19" s="449"/>
      <c r="H19" s="224"/>
      <c r="I19" s="222"/>
      <c r="J19" s="222"/>
      <c r="K19" s="222"/>
      <c r="L19" s="222"/>
      <c r="M19" s="222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f>580337.1</f>
        <v>580337.1</v>
      </c>
      <c r="F20" s="411"/>
      <c r="G20" s="412"/>
      <c r="H20" s="224"/>
      <c r="I20" s="222"/>
      <c r="J20" s="222"/>
      <c r="K20" s="222"/>
      <c r="L20" s="222"/>
      <c r="M20" s="222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5573.14</v>
      </c>
      <c r="F21" s="448"/>
      <c r="G21" s="449"/>
      <c r="H21" s="224"/>
      <c r="I21" s="222"/>
      <c r="J21" s="222"/>
      <c r="K21" s="222"/>
      <c r="L21" s="222"/>
      <c r="M21" s="222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77307.469999999987</v>
      </c>
      <c r="F22" s="411"/>
      <c r="G22" s="412"/>
      <c r="H22" s="224"/>
      <c r="I22" s="222"/>
      <c r="J22" s="222"/>
      <c r="K22" s="222"/>
      <c r="L22" s="222"/>
      <c r="M22" s="222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f>-625008.85</f>
        <v>-625008.85</v>
      </c>
      <c r="F23" s="457"/>
      <c r="G23" s="458"/>
      <c r="H23" s="224"/>
      <c r="I23" s="222"/>
      <c r="J23" s="222"/>
      <c r="K23" s="222"/>
      <c r="L23" s="222"/>
      <c r="M23" s="222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553827.35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131200.56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63782.64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66536.639999999999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881.28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83280.959999999992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83280.959999999992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89890.559999999998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65435.040000000001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24455.519999999997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2203.1999999999998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1872.7200000000003</v>
      </c>
      <c r="F38" s="363"/>
      <c r="G38" s="364" t="s">
        <v>100</v>
      </c>
      <c r="H38" s="365"/>
      <c r="I38" s="463"/>
      <c r="J38" s="464"/>
      <c r="K38" s="217"/>
      <c r="L38" s="218"/>
      <c r="M38" s="219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88458.48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24565.68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62901.359999999993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991.44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3719.48+153201.39</f>
        <v>156920.87000000002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-592925.96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14"/>
      <c r="C45" s="214"/>
      <c r="D45" s="214"/>
      <c r="E45" s="213"/>
      <c r="F45" s="213"/>
      <c r="G45" s="213"/>
      <c r="H45" s="213"/>
      <c r="I45" s="213"/>
      <c r="J45" s="213"/>
      <c r="K45" s="214"/>
      <c r="L45" s="214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258957.12</v>
      </c>
      <c r="H47" s="315"/>
      <c r="I47" s="216"/>
      <c r="J47" s="216"/>
      <c r="K47" s="215"/>
      <c r="L47" s="215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389.26019923978299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767033.33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13"/>
      <c r="J53" s="213"/>
      <c r="K53" s="214"/>
      <c r="L53" s="214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7565.3542398394384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150777.51</v>
      </c>
      <c r="H57" s="315"/>
      <c r="I57" s="213"/>
      <c r="J57" s="213"/>
      <c r="K57" s="214"/>
      <c r="L57" s="214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13"/>
      <c r="J58" s="213"/>
      <c r="K58" s="214"/>
      <c r="L58" s="214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7500.3629296235677</v>
      </c>
      <c r="H59" s="315"/>
      <c r="I59" s="213"/>
      <c r="J59" s="213"/>
      <c r="K59" s="214"/>
      <c r="L59" s="214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183308.87</v>
      </c>
      <c r="H60" s="315"/>
      <c r="I60" s="213"/>
      <c r="J60" s="213"/>
      <c r="K60" s="214"/>
      <c r="L60" s="214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13"/>
      <c r="J61" s="213"/>
      <c r="K61" s="214"/>
      <c r="L61" s="214"/>
      <c r="M61" s="22"/>
      <c r="N61" s="220"/>
      <c r="O61" s="220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1185.6422764227641</v>
      </c>
      <c r="H62" s="315"/>
      <c r="I62" s="213"/>
      <c r="J62" s="213"/>
      <c r="K62" s="214"/>
      <c r="L62" s="214"/>
      <c r="M62" s="22"/>
      <c r="N62" s="220"/>
      <c r="O62" s="220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5833.36</v>
      </c>
      <c r="H63" s="315"/>
      <c r="I63" s="213"/>
      <c r="J63" s="213"/>
      <c r="K63" s="214"/>
      <c r="L63" s="214"/>
      <c r="M63" s="22"/>
      <c r="N63" s="220"/>
      <c r="O63" s="220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1106953.07</v>
      </c>
      <c r="H64" s="315"/>
      <c r="I64" s="213"/>
      <c r="J64" s="213"/>
      <c r="K64" s="214"/>
      <c r="L64" s="214"/>
      <c r="M64" s="22"/>
      <c r="N64" s="220"/>
      <c r="O64" s="220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1159662.56</v>
      </c>
      <c r="H65" s="315"/>
      <c r="I65" s="213"/>
      <c r="J65" s="213"/>
      <c r="K65" s="214"/>
      <c r="L65" s="214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206247.62999999989</v>
      </c>
      <c r="H66" s="475"/>
      <c r="I66" s="213"/>
      <c r="J66" s="213"/>
      <c r="K66" s="214"/>
      <c r="L66" s="214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20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13"/>
      <c r="J68" s="213"/>
      <c r="K68" s="214"/>
      <c r="L68" s="214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13"/>
      <c r="J69" s="213"/>
      <c r="K69" s="214"/>
      <c r="L69" s="214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13"/>
      <c r="J70" s="213"/>
      <c r="K70" s="214"/>
      <c r="L70" s="214"/>
      <c r="M70" s="22"/>
      <c r="N70" s="220"/>
      <c r="O70" s="220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13"/>
      <c r="J71" s="213"/>
      <c r="K71" s="214"/>
      <c r="L71" s="214"/>
      <c r="M71" s="22"/>
      <c r="N71" s="220"/>
      <c r="O71" s="220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13"/>
      <c r="J72" s="213"/>
      <c r="K72" s="214"/>
      <c r="L72" s="214"/>
      <c r="M72" s="22"/>
      <c r="N72" s="220"/>
      <c r="O72" s="220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13"/>
      <c r="J73" s="213"/>
      <c r="K73" s="214"/>
      <c r="L73" s="214"/>
      <c r="M73" s="22"/>
      <c r="N73" s="220"/>
      <c r="O73" s="220"/>
      <c r="P73" s="2"/>
      <c r="Q73" s="2"/>
    </row>
    <row r="74" spans="1:17" ht="59.25" customHeight="1" x14ac:dyDescent="0.3">
      <c r="I74" s="213"/>
      <c r="J74" s="213"/>
      <c r="K74" s="214"/>
      <c r="L74" s="214"/>
      <c r="M74" s="22"/>
      <c r="N74" s="220"/>
      <c r="O74" s="220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13"/>
      <c r="J75" s="213"/>
      <c r="K75" s="214"/>
      <c r="L75" s="214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20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20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20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25" zoomScale="73" zoomScaleNormal="73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133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2894.5</v>
      </c>
      <c r="G13" s="439"/>
      <c r="H13" s="438">
        <v>178.8</v>
      </c>
      <c r="I13" s="440"/>
      <c r="J13" s="122"/>
      <c r="K13" s="123" t="s">
        <v>5</v>
      </c>
      <c r="L13" s="124">
        <v>31.04</v>
      </c>
      <c r="M13" s="223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3073.3</v>
      </c>
      <c r="E15" s="400"/>
      <c r="F15" s="400"/>
      <c r="G15" s="400"/>
      <c r="H15" s="400"/>
      <c r="I15" s="502"/>
      <c r="J15" s="400"/>
      <c r="K15" s="400"/>
      <c r="L15" s="498"/>
      <c r="M15" s="224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24"/>
      <c r="N16" s="224"/>
      <c r="O16" s="224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f>177445.05</f>
        <v>177445.05</v>
      </c>
      <c r="F17" s="407"/>
      <c r="G17" s="408"/>
      <c r="H17" s="224"/>
      <c r="I17" s="224"/>
      <c r="J17" s="222"/>
      <c r="K17" s="222"/>
      <c r="L17" s="222"/>
      <c r="M17" s="222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f>849246.96</f>
        <v>849246.96</v>
      </c>
      <c r="F18" s="411"/>
      <c r="G18" s="412"/>
      <c r="H18" s="224"/>
      <c r="I18" s="222"/>
      <c r="J18" s="222"/>
      <c r="K18" s="222"/>
      <c r="L18" s="222"/>
      <c r="M18" s="222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68494.49</f>
        <v>68494.490000000005</v>
      </c>
      <c r="F19" s="448"/>
      <c r="G19" s="449"/>
      <c r="H19" s="224"/>
      <c r="I19" s="222"/>
      <c r="J19" s="222"/>
      <c r="K19" s="222"/>
      <c r="L19" s="222"/>
      <c r="M19" s="222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833128.95</v>
      </c>
      <c r="F20" s="411"/>
      <c r="G20" s="412"/>
      <c r="H20" s="224"/>
      <c r="I20" s="222"/>
      <c r="J20" s="222"/>
      <c r="K20" s="222"/>
      <c r="L20" s="222"/>
      <c r="M20" s="222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f>70693.11</f>
        <v>70693.11</v>
      </c>
      <c r="F21" s="448"/>
      <c r="G21" s="449"/>
      <c r="H21" s="224"/>
      <c r="I21" s="222"/>
      <c r="J21" s="222"/>
      <c r="K21" s="222"/>
      <c r="L21" s="222"/>
      <c r="M21" s="222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191364.44000000006</v>
      </c>
      <c r="F22" s="411"/>
      <c r="G22" s="412"/>
      <c r="H22" s="224"/>
      <c r="I22" s="222"/>
      <c r="J22" s="222"/>
      <c r="K22" s="222"/>
      <c r="L22" s="222"/>
      <c r="M22" s="222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-58096.92</v>
      </c>
      <c r="F23" s="457"/>
      <c r="G23" s="458"/>
      <c r="H23" s="224"/>
      <c r="I23" s="222"/>
      <c r="J23" s="222"/>
      <c r="K23" s="222"/>
      <c r="L23" s="222"/>
      <c r="M23" s="222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762231.60399999993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219618.01800000001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106766.44200000001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111376.39199999999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1475.1840000000002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139404.88800000001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139404.88800000001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150468.76800000001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109532.41200000001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40936.356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3687.96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3134.7660000000005</v>
      </c>
      <c r="F38" s="363"/>
      <c r="G38" s="364" t="s">
        <v>100</v>
      </c>
      <c r="H38" s="365"/>
      <c r="I38" s="463"/>
      <c r="J38" s="464"/>
      <c r="K38" s="217"/>
      <c r="L38" s="218"/>
      <c r="M38" s="219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148071.59399999998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41120.754000000001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105291.258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1659.5820000000003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95090.66+2754.95</f>
        <v>97845.61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83493.535999999964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14"/>
      <c r="C45" s="214"/>
      <c r="D45" s="214"/>
      <c r="E45" s="213"/>
      <c r="F45" s="213"/>
      <c r="G45" s="213"/>
      <c r="H45" s="213"/>
      <c r="I45" s="213"/>
      <c r="J45" s="213"/>
      <c r="K45" s="214"/>
      <c r="L45" s="214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326037.68</v>
      </c>
      <c r="H47" s="315"/>
      <c r="I47" s="216"/>
      <c r="J47" s="216"/>
      <c r="K47" s="215"/>
      <c r="L47" s="215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421.55521723023207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830670.34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13"/>
      <c r="J53" s="213"/>
      <c r="K53" s="214"/>
      <c r="L53" s="214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11422.04766683392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227641.41</v>
      </c>
      <c r="H57" s="315"/>
      <c r="I57" s="213"/>
      <c r="J57" s="213"/>
      <c r="K57" s="214"/>
      <c r="L57" s="214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13"/>
      <c r="J58" s="213"/>
      <c r="K58" s="214"/>
      <c r="L58" s="214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11318.738952536823</v>
      </c>
      <c r="H59" s="315"/>
      <c r="I59" s="213"/>
      <c r="J59" s="213"/>
      <c r="K59" s="214"/>
      <c r="L59" s="214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276629.98</v>
      </c>
      <c r="H60" s="315"/>
      <c r="I60" s="213"/>
      <c r="J60" s="213"/>
      <c r="K60" s="214"/>
      <c r="L60" s="214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13"/>
      <c r="J61" s="213"/>
      <c r="K61" s="214"/>
      <c r="L61" s="214"/>
      <c r="M61" s="22"/>
      <c r="N61" s="220"/>
      <c r="O61" s="220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1987.5731707317075</v>
      </c>
      <c r="H62" s="315"/>
      <c r="I62" s="213"/>
      <c r="J62" s="213"/>
      <c r="K62" s="214"/>
      <c r="L62" s="214"/>
      <c r="M62" s="22"/>
      <c r="N62" s="220"/>
      <c r="O62" s="220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9778.86</v>
      </c>
      <c r="H63" s="315"/>
      <c r="I63" s="213"/>
      <c r="J63" s="213"/>
      <c r="K63" s="214"/>
      <c r="L63" s="214"/>
      <c r="M63" s="22"/>
      <c r="N63" s="220"/>
      <c r="O63" s="220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1344720.59</v>
      </c>
      <c r="H64" s="315"/>
      <c r="I64" s="213"/>
      <c r="J64" s="213"/>
      <c r="K64" s="214"/>
      <c r="L64" s="214"/>
      <c r="M64" s="22"/>
      <c r="N64" s="220"/>
      <c r="O64" s="220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f>1314967.45</f>
        <v>1314967.45</v>
      </c>
      <c r="H65" s="315"/>
      <c r="I65" s="213"/>
      <c r="J65" s="213"/>
      <c r="K65" s="214"/>
      <c r="L65" s="214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355790.82000000007</v>
      </c>
      <c r="H66" s="475"/>
      <c r="I66" s="213"/>
      <c r="J66" s="213"/>
      <c r="K66" s="214"/>
      <c r="L66" s="214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20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13"/>
      <c r="J68" s="213"/>
      <c r="K68" s="214"/>
      <c r="L68" s="214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13"/>
      <c r="J69" s="213"/>
      <c r="K69" s="214"/>
      <c r="L69" s="214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13"/>
      <c r="J70" s="213"/>
      <c r="K70" s="214"/>
      <c r="L70" s="214"/>
      <c r="M70" s="22"/>
      <c r="N70" s="220"/>
      <c r="O70" s="220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13"/>
      <c r="J71" s="213"/>
      <c r="K71" s="214"/>
      <c r="L71" s="214"/>
      <c r="M71" s="22"/>
      <c r="N71" s="220"/>
      <c r="O71" s="220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13"/>
      <c r="J72" s="213"/>
      <c r="K72" s="214"/>
      <c r="L72" s="214"/>
      <c r="M72" s="22"/>
      <c r="N72" s="220"/>
      <c r="O72" s="220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13"/>
      <c r="J73" s="213"/>
      <c r="K73" s="214"/>
      <c r="L73" s="214"/>
      <c r="M73" s="22"/>
      <c r="N73" s="220"/>
      <c r="O73" s="220"/>
      <c r="P73" s="2"/>
      <c r="Q73" s="2"/>
    </row>
    <row r="74" spans="1:17" ht="59.25" customHeight="1" x14ac:dyDescent="0.3">
      <c r="I74" s="213"/>
      <c r="J74" s="213"/>
      <c r="K74" s="214"/>
      <c r="L74" s="214"/>
      <c r="M74" s="22"/>
      <c r="N74" s="220"/>
      <c r="O74" s="220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13"/>
      <c r="J75" s="213"/>
      <c r="K75" s="214"/>
      <c r="L75" s="214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20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20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20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3" zoomScale="73" zoomScaleNormal="73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134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3288.9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23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3288.9</v>
      </c>
      <c r="E15" s="400"/>
      <c r="F15" s="400"/>
      <c r="G15" s="400"/>
      <c r="H15" s="400"/>
      <c r="I15" s="502"/>
      <c r="J15" s="400"/>
      <c r="K15" s="400"/>
      <c r="L15" s="498"/>
      <c r="M15" s="224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24"/>
      <c r="N16" s="224"/>
      <c r="O16" s="224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166274.70000000001</v>
      </c>
      <c r="F17" s="407"/>
      <c r="G17" s="408"/>
      <c r="H17" s="224"/>
      <c r="I17" s="224"/>
      <c r="J17" s="222"/>
      <c r="K17" s="222"/>
      <c r="L17" s="222"/>
      <c r="M17" s="222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f>964963.43</f>
        <v>964963.43</v>
      </c>
      <c r="F18" s="411"/>
      <c r="G18" s="412"/>
      <c r="H18" s="224"/>
      <c r="I18" s="222"/>
      <c r="J18" s="222"/>
      <c r="K18" s="222"/>
      <c r="L18" s="222"/>
      <c r="M18" s="222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16184.75</f>
        <v>16184.75</v>
      </c>
      <c r="F19" s="448"/>
      <c r="G19" s="449"/>
      <c r="H19" s="224"/>
      <c r="I19" s="222"/>
      <c r="J19" s="222"/>
      <c r="K19" s="222"/>
      <c r="L19" s="222"/>
      <c r="M19" s="222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f>942382.6</f>
        <v>942382.6</v>
      </c>
      <c r="F20" s="411"/>
      <c r="G20" s="412"/>
      <c r="H20" s="224"/>
      <c r="I20" s="222"/>
      <c r="J20" s="222"/>
      <c r="K20" s="222"/>
      <c r="L20" s="222"/>
      <c r="M20" s="222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15107.92</v>
      </c>
      <c r="F21" s="448"/>
      <c r="G21" s="449"/>
      <c r="H21" s="224"/>
      <c r="I21" s="222"/>
      <c r="J21" s="222"/>
      <c r="K21" s="222"/>
      <c r="L21" s="222"/>
      <c r="M21" s="222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189932.36000000013</v>
      </c>
      <c r="F22" s="411"/>
      <c r="G22" s="412"/>
      <c r="H22" s="224"/>
      <c r="I22" s="222"/>
      <c r="J22" s="222"/>
      <c r="K22" s="222"/>
      <c r="L22" s="222"/>
      <c r="M22" s="222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-755465.69</v>
      </c>
      <c r="F23" s="457"/>
      <c r="G23" s="458"/>
      <c r="H23" s="224"/>
      <c r="I23" s="222"/>
      <c r="J23" s="222"/>
      <c r="K23" s="222"/>
      <c r="L23" s="222"/>
      <c r="M23" s="222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983561.73200000008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235024.79399999999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114256.386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119189.736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1578.672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149184.50400000002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149184.50400000002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161024.54399999999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117216.39600000001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43808.148000000001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3946.6800000000003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3354.6780000000008</v>
      </c>
      <c r="F38" s="363"/>
      <c r="G38" s="364" t="s">
        <v>100</v>
      </c>
      <c r="H38" s="365"/>
      <c r="I38" s="463"/>
      <c r="J38" s="464"/>
      <c r="K38" s="217"/>
      <c r="L38" s="218"/>
      <c r="M38" s="219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158459.20199999999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44005.482000000004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112677.71399999999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1776.0060000000003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270571.4+1995.93</f>
        <v>272567.33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-781536.902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14"/>
      <c r="C45" s="214"/>
      <c r="D45" s="214"/>
      <c r="E45" s="213"/>
      <c r="F45" s="213"/>
      <c r="G45" s="213"/>
      <c r="H45" s="213"/>
      <c r="I45" s="213"/>
      <c r="J45" s="213"/>
      <c r="K45" s="214"/>
      <c r="L45" s="214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1394041.95</v>
      </c>
      <c r="H47" s="315"/>
      <c r="I47" s="216"/>
      <c r="J47" s="216"/>
      <c r="K47" s="215"/>
      <c r="L47" s="215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522.60587468091694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1029789.65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13"/>
      <c r="J53" s="213"/>
      <c r="K53" s="214"/>
      <c r="L53" s="214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13804.297039638737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275119.64</v>
      </c>
      <c r="H57" s="315"/>
      <c r="I57" s="213"/>
      <c r="J57" s="213"/>
      <c r="K57" s="214"/>
      <c r="L57" s="214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13"/>
      <c r="J58" s="213"/>
      <c r="K58" s="214"/>
      <c r="L58" s="214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13678.952536824876</v>
      </c>
      <c r="H59" s="315"/>
      <c r="I59" s="213"/>
      <c r="J59" s="213"/>
      <c r="K59" s="214"/>
      <c r="L59" s="214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334313.59999999998</v>
      </c>
      <c r="H60" s="315"/>
      <c r="I60" s="213"/>
      <c r="J60" s="213"/>
      <c r="K60" s="214"/>
      <c r="L60" s="214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13"/>
      <c r="J61" s="213"/>
      <c r="K61" s="214"/>
      <c r="L61" s="214"/>
      <c r="M61" s="22"/>
      <c r="N61" s="220"/>
      <c r="O61" s="220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2178.8760162601625</v>
      </c>
      <c r="H62" s="315"/>
      <c r="I62" s="213"/>
      <c r="J62" s="213"/>
      <c r="K62" s="214"/>
      <c r="L62" s="214"/>
      <c r="M62" s="22"/>
      <c r="N62" s="220"/>
      <c r="O62" s="220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10720.07</v>
      </c>
      <c r="H63" s="315"/>
      <c r="I63" s="213"/>
      <c r="J63" s="213"/>
      <c r="K63" s="214"/>
      <c r="L63" s="214"/>
      <c r="M63" s="22"/>
      <c r="N63" s="220"/>
      <c r="O63" s="220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1649942.9600000002</v>
      </c>
      <c r="H64" s="315"/>
      <c r="I64" s="213"/>
      <c r="J64" s="213"/>
      <c r="K64" s="214"/>
      <c r="L64" s="214"/>
      <c r="M64" s="22"/>
      <c r="N64" s="220"/>
      <c r="O64" s="220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1620208.71</v>
      </c>
      <c r="H65" s="315"/>
      <c r="I65" s="213"/>
      <c r="J65" s="213"/>
      <c r="K65" s="214"/>
      <c r="L65" s="214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1423776.2000000002</v>
      </c>
      <c r="H66" s="475"/>
      <c r="I66" s="213"/>
      <c r="J66" s="213"/>
      <c r="K66" s="214"/>
      <c r="L66" s="214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20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13"/>
      <c r="J68" s="213"/>
      <c r="K68" s="214"/>
      <c r="L68" s="214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13"/>
      <c r="J69" s="213"/>
      <c r="K69" s="214"/>
      <c r="L69" s="214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13"/>
      <c r="J70" s="213"/>
      <c r="K70" s="214"/>
      <c r="L70" s="214"/>
      <c r="M70" s="22"/>
      <c r="N70" s="220"/>
      <c r="O70" s="220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13"/>
      <c r="J71" s="213"/>
      <c r="K71" s="214"/>
      <c r="L71" s="214"/>
      <c r="M71" s="22"/>
      <c r="N71" s="220"/>
      <c r="O71" s="220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13"/>
      <c r="J72" s="213"/>
      <c r="K72" s="214"/>
      <c r="L72" s="214"/>
      <c r="M72" s="22"/>
      <c r="N72" s="220"/>
      <c r="O72" s="220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13"/>
      <c r="J73" s="213"/>
      <c r="K73" s="214"/>
      <c r="L73" s="214"/>
      <c r="M73" s="22"/>
      <c r="N73" s="220"/>
      <c r="O73" s="220"/>
      <c r="P73" s="2"/>
      <c r="Q73" s="2"/>
    </row>
    <row r="74" spans="1:17" ht="59.25" customHeight="1" x14ac:dyDescent="0.3">
      <c r="I74" s="213"/>
      <c r="J74" s="213"/>
      <c r="K74" s="214"/>
      <c r="L74" s="214"/>
      <c r="M74" s="22"/>
      <c r="N74" s="220"/>
      <c r="O74" s="220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13"/>
      <c r="J75" s="213"/>
      <c r="K75" s="214"/>
      <c r="L75" s="214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20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20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20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3" zoomScale="73" zoomScaleNormal="73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135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2413.6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39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2413.6</v>
      </c>
      <c r="E15" s="400"/>
      <c r="F15" s="400"/>
      <c r="G15" s="400"/>
      <c r="H15" s="400"/>
      <c r="I15" s="502"/>
      <c r="J15" s="400"/>
      <c r="K15" s="400"/>
      <c r="L15" s="498"/>
      <c r="M15" s="238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38"/>
      <c r="N16" s="238"/>
      <c r="O16" s="238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205846.46</v>
      </c>
      <c r="F17" s="407"/>
      <c r="G17" s="408"/>
      <c r="H17" s="238"/>
      <c r="I17" s="238"/>
      <c r="J17" s="234"/>
      <c r="K17" s="234"/>
      <c r="L17" s="234"/>
      <c r="M17" s="234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708150.13</v>
      </c>
      <c r="F18" s="411"/>
      <c r="G18" s="412"/>
      <c r="H18" s="238"/>
      <c r="I18" s="234"/>
      <c r="J18" s="234"/>
      <c r="K18" s="234"/>
      <c r="L18" s="234"/>
      <c r="M18" s="234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5269.49</v>
      </c>
      <c r="F19" s="448"/>
      <c r="G19" s="449"/>
      <c r="H19" s="238"/>
      <c r="I19" s="234"/>
      <c r="J19" s="234"/>
      <c r="K19" s="234"/>
      <c r="L19" s="234"/>
      <c r="M19" s="234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660525.32999999996</v>
      </c>
      <c r="F20" s="411"/>
      <c r="G20" s="412"/>
      <c r="H20" s="238"/>
      <c r="I20" s="234"/>
      <c r="J20" s="234"/>
      <c r="K20" s="234"/>
      <c r="L20" s="234"/>
      <c r="M20" s="234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5269.03</v>
      </c>
      <c r="F21" s="448"/>
      <c r="G21" s="449"/>
      <c r="H21" s="238"/>
      <c r="I21" s="234"/>
      <c r="J21" s="234"/>
      <c r="K21" s="234"/>
      <c r="L21" s="234"/>
      <c r="M21" s="234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253471.72</v>
      </c>
      <c r="F22" s="411"/>
      <c r="G22" s="412"/>
      <c r="H22" s="238"/>
      <c r="I22" s="234"/>
      <c r="J22" s="234"/>
      <c r="K22" s="234"/>
      <c r="L22" s="234"/>
      <c r="M22" s="234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-125960.27</v>
      </c>
      <c r="F23" s="457"/>
      <c r="G23" s="458"/>
      <c r="H23" s="238"/>
      <c r="I23" s="234"/>
      <c r="J23" s="234"/>
      <c r="K23" s="234"/>
      <c r="L23" s="234"/>
      <c r="M23" s="234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586410.79799999995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172475.856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83848.464000000007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87468.864000000001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1158.528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109480.89599999999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109480.89599999999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118169.856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86020.703999999998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32149.152000000002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2896.32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2461.8720000000003</v>
      </c>
      <c r="F38" s="363"/>
      <c r="G38" s="364" t="s">
        <v>100</v>
      </c>
      <c r="H38" s="365"/>
      <c r="I38" s="463"/>
      <c r="J38" s="464"/>
      <c r="K38" s="230"/>
      <c r="L38" s="231"/>
      <c r="M38" s="232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116287.24799999998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32293.968000000001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82689.935999999987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1303.3440000000001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55907.46+8731.29</f>
        <v>64638.75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-46576.707999999984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29"/>
      <c r="C45" s="229"/>
      <c r="D45" s="229"/>
      <c r="E45" s="228"/>
      <c r="F45" s="228"/>
      <c r="G45" s="228"/>
      <c r="H45" s="228"/>
      <c r="I45" s="228"/>
      <c r="J45" s="228"/>
      <c r="K45" s="229"/>
      <c r="L45" s="229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549657.39</v>
      </c>
      <c r="H47" s="315"/>
      <c r="I47" s="237"/>
      <c r="J47" s="237"/>
      <c r="K47" s="236"/>
      <c r="L47" s="23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443.72655024892282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874358.73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28"/>
      <c r="J53" s="228"/>
      <c r="K53" s="229"/>
      <c r="L53" s="229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386230.13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4410.1796287004518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87894.88</v>
      </c>
      <c r="H57" s="315"/>
      <c r="I57" s="228"/>
      <c r="J57" s="228"/>
      <c r="K57" s="229"/>
      <c r="L57" s="229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28"/>
      <c r="J58" s="228"/>
      <c r="K58" s="229"/>
      <c r="L58" s="229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7055.4729950900164</v>
      </c>
      <c r="H59" s="315"/>
      <c r="I59" s="228"/>
      <c r="J59" s="228"/>
      <c r="K59" s="229"/>
      <c r="L59" s="229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172435.76</v>
      </c>
      <c r="H60" s="315"/>
      <c r="I60" s="228"/>
      <c r="J60" s="228"/>
      <c r="K60" s="229"/>
      <c r="L60" s="229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28"/>
      <c r="J61" s="228"/>
      <c r="K61" s="229"/>
      <c r="L61" s="229"/>
      <c r="M61" s="22"/>
      <c r="N61" s="233"/>
      <c r="O61" s="233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1805.6016260162601</v>
      </c>
      <c r="H62" s="315"/>
      <c r="I62" s="228"/>
      <c r="J62" s="228"/>
      <c r="K62" s="229"/>
      <c r="L62" s="229"/>
      <c r="M62" s="22"/>
      <c r="N62" s="233"/>
      <c r="O62" s="233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8883.56</v>
      </c>
      <c r="H63" s="315"/>
      <c r="I63" s="228"/>
      <c r="J63" s="228"/>
      <c r="K63" s="229"/>
      <c r="L63" s="229"/>
      <c r="M63" s="22"/>
      <c r="N63" s="233"/>
      <c r="O63" s="233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1529803.0599999998</v>
      </c>
      <c r="H64" s="315"/>
      <c r="I64" s="228"/>
      <c r="J64" s="228"/>
      <c r="K64" s="229"/>
      <c r="L64" s="229"/>
      <c r="M64" s="22"/>
      <c r="N64" s="233"/>
      <c r="O64" s="233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1489031.8</v>
      </c>
      <c r="H65" s="315"/>
      <c r="I65" s="228"/>
      <c r="J65" s="228"/>
      <c r="K65" s="229"/>
      <c r="L65" s="229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590428.64999999967</v>
      </c>
      <c r="H66" s="475"/>
      <c r="I66" s="228"/>
      <c r="J66" s="228"/>
      <c r="K66" s="229"/>
      <c r="L66" s="229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33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28"/>
      <c r="J68" s="228"/>
      <c r="K68" s="229"/>
      <c r="L68" s="229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28"/>
      <c r="J69" s="228"/>
      <c r="K69" s="229"/>
      <c r="L69" s="229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28"/>
      <c r="J70" s="228"/>
      <c r="K70" s="229"/>
      <c r="L70" s="229"/>
      <c r="M70" s="22"/>
      <c r="N70" s="233"/>
      <c r="O70" s="233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28"/>
      <c r="J71" s="228"/>
      <c r="K71" s="229"/>
      <c r="L71" s="229"/>
      <c r="M71" s="22"/>
      <c r="N71" s="233"/>
      <c r="O71" s="233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28"/>
      <c r="J72" s="228"/>
      <c r="K72" s="229"/>
      <c r="L72" s="229"/>
      <c r="M72" s="22"/>
      <c r="N72" s="233"/>
      <c r="O72" s="233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28"/>
      <c r="J73" s="228"/>
      <c r="K73" s="229"/>
      <c r="L73" s="229"/>
      <c r="M73" s="22"/>
      <c r="N73" s="233"/>
      <c r="O73" s="233"/>
      <c r="P73" s="2"/>
      <c r="Q73" s="2"/>
    </row>
    <row r="74" spans="1:17" ht="59.25" customHeight="1" x14ac:dyDescent="0.3">
      <c r="I74" s="228"/>
      <c r="J74" s="228"/>
      <c r="K74" s="229"/>
      <c r="L74" s="229"/>
      <c r="M74" s="22"/>
      <c r="N74" s="233"/>
      <c r="O74" s="233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28"/>
      <c r="J75" s="228"/>
      <c r="K75" s="229"/>
      <c r="L75" s="229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33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33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33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B36:D36"/>
    <mergeCell ref="E36:F36"/>
    <mergeCell ref="G36:H36"/>
    <mergeCell ref="K36:M36"/>
    <mergeCell ref="B37:D37"/>
    <mergeCell ref="E37:F37"/>
    <mergeCell ref="G37:H37"/>
    <mergeCell ref="K37:M37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37:J38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0:J42"/>
    <mergeCell ref="I43:J43"/>
    <mergeCell ref="B40:D40"/>
    <mergeCell ref="E40:F40"/>
    <mergeCell ref="K40:M40"/>
    <mergeCell ref="B41:D41"/>
    <mergeCell ref="E41:F41"/>
    <mergeCell ref="K41:M41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K76:L76"/>
    <mergeCell ref="B54:F54"/>
    <mergeCell ref="G54:H54"/>
    <mergeCell ref="I54:J54"/>
    <mergeCell ref="K54:L54"/>
    <mergeCell ref="I51:J51"/>
    <mergeCell ref="K51:L51"/>
    <mergeCell ref="B52:F52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64:F64"/>
    <mergeCell ref="G64:H64"/>
    <mergeCell ref="B56:F56"/>
    <mergeCell ref="G56:H56"/>
    <mergeCell ref="I56:J56"/>
    <mergeCell ref="K56:L56"/>
    <mergeCell ref="B59:F59"/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G65:H65"/>
    <mergeCell ref="B66:F66"/>
    <mergeCell ref="G66:H66"/>
    <mergeCell ref="B65:F65"/>
    <mergeCell ref="G59:H59"/>
    <mergeCell ref="B62:F62"/>
    <mergeCell ref="G62:H62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10" zoomScale="68" zoomScaleNormal="68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136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1904</v>
      </c>
      <c r="G13" s="439"/>
      <c r="H13" s="438">
        <v>457.3</v>
      </c>
      <c r="I13" s="440"/>
      <c r="J13" s="122"/>
      <c r="K13" s="123" t="s">
        <v>5</v>
      </c>
      <c r="L13" s="124">
        <v>31.04</v>
      </c>
      <c r="M13" s="239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2361.3000000000002</v>
      </c>
      <c r="E15" s="400"/>
      <c r="F15" s="400"/>
      <c r="G15" s="400"/>
      <c r="H15" s="400"/>
      <c r="I15" s="502"/>
      <c r="J15" s="400"/>
      <c r="K15" s="400"/>
      <c r="L15" s="498"/>
      <c r="M15" s="238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38"/>
      <c r="N16" s="238"/>
      <c r="O16" s="238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249481.9</v>
      </c>
      <c r="F17" s="407"/>
      <c r="G17" s="408"/>
      <c r="H17" s="238"/>
      <c r="I17" s="238"/>
      <c r="J17" s="234"/>
      <c r="K17" s="234"/>
      <c r="L17" s="234"/>
      <c r="M17" s="234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558633.61</v>
      </c>
      <c r="F18" s="411"/>
      <c r="G18" s="412"/>
      <c r="H18" s="238"/>
      <c r="I18" s="234"/>
      <c r="J18" s="234"/>
      <c r="K18" s="234"/>
      <c r="L18" s="234"/>
      <c r="M18" s="234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145596.60999999999</v>
      </c>
      <c r="F19" s="448"/>
      <c r="G19" s="449"/>
      <c r="H19" s="238"/>
      <c r="I19" s="234"/>
      <c r="J19" s="234"/>
      <c r="K19" s="234"/>
      <c r="L19" s="234"/>
      <c r="M19" s="234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495945.69</v>
      </c>
      <c r="F20" s="411"/>
      <c r="G20" s="412"/>
      <c r="H20" s="238"/>
      <c r="I20" s="234"/>
      <c r="J20" s="234"/>
      <c r="K20" s="234"/>
      <c r="L20" s="234"/>
      <c r="M20" s="234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143399.91</v>
      </c>
      <c r="F21" s="448"/>
      <c r="G21" s="449"/>
      <c r="H21" s="238"/>
      <c r="I21" s="234"/>
      <c r="J21" s="234"/>
      <c r="K21" s="234"/>
      <c r="L21" s="234"/>
      <c r="M21" s="234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314366.52</v>
      </c>
      <c r="F22" s="411"/>
      <c r="G22" s="412"/>
      <c r="H22" s="238"/>
      <c r="I22" s="234"/>
      <c r="J22" s="234"/>
      <c r="K22" s="234"/>
      <c r="L22" s="234"/>
      <c r="M22" s="234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-856180.79</v>
      </c>
      <c r="F23" s="457"/>
      <c r="G23" s="458"/>
      <c r="H23" s="238"/>
      <c r="I23" s="234"/>
      <c r="J23" s="234"/>
      <c r="K23" s="234"/>
      <c r="L23" s="234"/>
      <c r="M23" s="234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642964.45400000014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168738.49800000002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82031.562000000005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85573.512000000002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1133.4240000000002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107108.56800000001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107108.56800000001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115609.24800000001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84156.732000000004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31452.516000000003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2833.5600000000004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2408.5260000000007</v>
      </c>
      <c r="F38" s="363"/>
      <c r="G38" s="364" t="s">
        <v>100</v>
      </c>
      <c r="H38" s="365"/>
      <c r="I38" s="463"/>
      <c r="J38" s="464"/>
      <c r="K38" s="230"/>
      <c r="L38" s="231"/>
      <c r="M38" s="232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113767.43400000001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31594.194000000003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80898.138000000006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1275.1020000000003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6159.21+126339.41</f>
        <v>132498.62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-859799.6440000002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29"/>
      <c r="C45" s="229"/>
      <c r="D45" s="229"/>
      <c r="E45" s="228"/>
      <c r="F45" s="228"/>
      <c r="G45" s="228"/>
      <c r="H45" s="228"/>
      <c r="I45" s="228"/>
      <c r="J45" s="228"/>
      <c r="K45" s="229"/>
      <c r="L45" s="229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704921.46</v>
      </c>
      <c r="H47" s="315"/>
      <c r="I47" s="237"/>
      <c r="J47" s="237"/>
      <c r="K47" s="236"/>
      <c r="L47" s="23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403.67714121868164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795441.77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28"/>
      <c r="J53" s="228"/>
      <c r="K53" s="229"/>
      <c r="L53" s="229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358674.49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4232.8595082789761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84360.89</v>
      </c>
      <c r="H57" s="315"/>
      <c r="I57" s="228"/>
      <c r="J57" s="228"/>
      <c r="K57" s="229"/>
      <c r="L57" s="229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28"/>
      <c r="J58" s="228"/>
      <c r="K58" s="229"/>
      <c r="L58" s="229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6782.4353518821599</v>
      </c>
      <c r="H59" s="315"/>
      <c r="I59" s="228"/>
      <c r="J59" s="228"/>
      <c r="K59" s="229"/>
      <c r="L59" s="229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165762.72</v>
      </c>
      <c r="H60" s="315"/>
      <c r="I60" s="228"/>
      <c r="J60" s="228"/>
      <c r="K60" s="229"/>
      <c r="L60" s="229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28"/>
      <c r="J61" s="228"/>
      <c r="K61" s="229"/>
      <c r="L61" s="229"/>
      <c r="M61" s="22"/>
      <c r="N61" s="233"/>
      <c r="O61" s="233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1382.2581300813008</v>
      </c>
      <c r="H62" s="315"/>
      <c r="I62" s="228"/>
      <c r="J62" s="228"/>
      <c r="K62" s="229"/>
      <c r="L62" s="229"/>
      <c r="M62" s="22"/>
      <c r="N62" s="233"/>
      <c r="O62" s="233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6800.71</v>
      </c>
      <c r="H63" s="315"/>
      <c r="I63" s="228"/>
      <c r="J63" s="228"/>
      <c r="K63" s="229"/>
      <c r="L63" s="229"/>
      <c r="M63" s="22"/>
      <c r="N63" s="233"/>
      <c r="O63" s="233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1411040.5799999998</v>
      </c>
      <c r="H64" s="315"/>
      <c r="I64" s="228"/>
      <c r="J64" s="228"/>
      <c r="K64" s="229"/>
      <c r="L64" s="229"/>
      <c r="M64" s="22"/>
      <c r="N64" s="233"/>
      <c r="O64" s="233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1201967.3799999999</v>
      </c>
      <c r="H65" s="315"/>
      <c r="I65" s="228"/>
      <c r="J65" s="228"/>
      <c r="K65" s="229"/>
      <c r="L65" s="229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913994.66000000015</v>
      </c>
      <c r="H66" s="475"/>
      <c r="I66" s="228"/>
      <c r="J66" s="228"/>
      <c r="K66" s="229"/>
      <c r="L66" s="229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33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28"/>
      <c r="J68" s="228"/>
      <c r="K68" s="229"/>
      <c r="L68" s="229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28"/>
      <c r="J69" s="228"/>
      <c r="K69" s="229"/>
      <c r="L69" s="229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28"/>
      <c r="J70" s="228"/>
      <c r="K70" s="229"/>
      <c r="L70" s="229"/>
      <c r="M70" s="22"/>
      <c r="N70" s="233"/>
      <c r="O70" s="233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28"/>
      <c r="J71" s="228"/>
      <c r="K71" s="229"/>
      <c r="L71" s="229"/>
      <c r="M71" s="22"/>
      <c r="N71" s="233"/>
      <c r="O71" s="233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28"/>
      <c r="J72" s="228"/>
      <c r="K72" s="229"/>
      <c r="L72" s="229"/>
      <c r="M72" s="22"/>
      <c r="N72" s="233"/>
      <c r="O72" s="233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28"/>
      <c r="J73" s="228"/>
      <c r="K73" s="229"/>
      <c r="L73" s="229"/>
      <c r="M73" s="22"/>
      <c r="N73" s="233"/>
      <c r="O73" s="233"/>
      <c r="P73" s="2"/>
      <c r="Q73" s="2"/>
    </row>
    <row r="74" spans="1:17" ht="59.25" customHeight="1" x14ac:dyDescent="0.3">
      <c r="I74" s="228"/>
      <c r="J74" s="228"/>
      <c r="K74" s="229"/>
      <c r="L74" s="229"/>
      <c r="M74" s="22"/>
      <c r="N74" s="233"/>
      <c r="O74" s="233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28"/>
      <c r="J75" s="228"/>
      <c r="K75" s="229"/>
      <c r="L75" s="229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33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33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33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B36:D36"/>
    <mergeCell ref="E36:F36"/>
    <mergeCell ref="G36:H36"/>
    <mergeCell ref="K36:M36"/>
    <mergeCell ref="B37:D37"/>
    <mergeCell ref="E37:F37"/>
    <mergeCell ref="G37:H37"/>
    <mergeCell ref="K37:M37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37:J38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0:J42"/>
    <mergeCell ref="I43:J43"/>
    <mergeCell ref="B40:D40"/>
    <mergeCell ref="E40:F40"/>
    <mergeCell ref="K40:M40"/>
    <mergeCell ref="B41:D41"/>
    <mergeCell ref="E41:F41"/>
    <mergeCell ref="K41:M41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K76:L76"/>
    <mergeCell ref="B54:F54"/>
    <mergeCell ref="G54:H54"/>
    <mergeCell ref="I54:J54"/>
    <mergeCell ref="K54:L54"/>
    <mergeCell ref="I51:J51"/>
    <mergeCell ref="K51:L51"/>
    <mergeCell ref="B52:F52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64:F64"/>
    <mergeCell ref="G64:H64"/>
    <mergeCell ref="B56:F56"/>
    <mergeCell ref="G56:H56"/>
    <mergeCell ref="I56:J56"/>
    <mergeCell ref="K56:L56"/>
    <mergeCell ref="B59:F59"/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G65:H65"/>
    <mergeCell ref="B66:F66"/>
    <mergeCell ref="G66:H66"/>
    <mergeCell ref="B65:F65"/>
    <mergeCell ref="G59:H59"/>
    <mergeCell ref="B62:F62"/>
    <mergeCell ref="G62:H62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62" zoomScaleNormal="62" workbookViewId="0">
      <selection activeCell="J19" sqref="J19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164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165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/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/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/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f>3536.1+2995.7+2868.4</f>
        <v>9400.1999999999989</v>
      </c>
      <c r="G13" s="439"/>
      <c r="H13" s="438">
        <v>650</v>
      </c>
      <c r="I13" s="440"/>
      <c r="J13" s="122"/>
      <c r="K13" s="123" t="s">
        <v>5</v>
      </c>
      <c r="L13" s="124">
        <v>31.04</v>
      </c>
      <c r="M13" s="297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10050.200000000001</v>
      </c>
      <c r="E15" s="400"/>
      <c r="F15" s="400"/>
      <c r="G15" s="400"/>
      <c r="H15" s="400"/>
      <c r="I15" s="502"/>
      <c r="J15" s="400"/>
      <c r="K15" s="400"/>
      <c r="L15" s="498"/>
      <c r="M15" s="298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98"/>
      <c r="N16" s="298"/>
      <c r="O16" s="298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0</v>
      </c>
      <c r="F17" s="407"/>
      <c r="G17" s="408"/>
      <c r="H17" s="287"/>
      <c r="I17" s="287"/>
      <c r="J17" s="284"/>
      <c r="K17" s="284"/>
      <c r="L17" s="284"/>
      <c r="M17" s="284"/>
      <c r="N17" s="18"/>
      <c r="O17" s="19"/>
      <c r="P17" s="7"/>
    </row>
    <row r="18" spans="1:16" ht="39.75" customHeight="1" x14ac:dyDescent="0.3">
      <c r="A18" s="409" t="s">
        <v>166</v>
      </c>
      <c r="B18" s="410"/>
      <c r="C18" s="410"/>
      <c r="D18" s="410"/>
      <c r="E18" s="411">
        <f>553470.79+468887.6+449162.46</f>
        <v>1471520.85</v>
      </c>
      <c r="F18" s="411"/>
      <c r="G18" s="412"/>
      <c r="H18" s="287"/>
      <c r="I18" s="284"/>
      <c r="J18" s="284"/>
      <c r="K18" s="284"/>
      <c r="L18" s="284"/>
      <c r="M18" s="284"/>
      <c r="N18" s="18"/>
      <c r="O18" s="19"/>
      <c r="P18" s="7"/>
    </row>
    <row r="19" spans="1:16" ht="39.75" customHeight="1" x14ac:dyDescent="0.3">
      <c r="A19" s="444" t="s">
        <v>168</v>
      </c>
      <c r="B19" s="445"/>
      <c r="C19" s="445"/>
      <c r="D19" s="446"/>
      <c r="E19" s="447">
        <v>84805.4</v>
      </c>
      <c r="F19" s="448"/>
      <c r="G19" s="449"/>
      <c r="H19" s="287"/>
      <c r="I19" s="284"/>
      <c r="J19" s="284"/>
      <c r="K19" s="284"/>
      <c r="L19" s="284"/>
      <c r="M19" s="284"/>
      <c r="N19" s="18"/>
      <c r="O19" s="19"/>
      <c r="P19" s="7"/>
    </row>
    <row r="20" spans="1:16" ht="34.5" customHeight="1" x14ac:dyDescent="0.3">
      <c r="A20" s="409" t="s">
        <v>167</v>
      </c>
      <c r="B20" s="410"/>
      <c r="C20" s="410"/>
      <c r="D20" s="410"/>
      <c r="E20" s="411">
        <f>295690.99+300074.22+308926.21</f>
        <v>904691.41999999993</v>
      </c>
      <c r="F20" s="411"/>
      <c r="G20" s="412"/>
      <c r="H20" s="287"/>
      <c r="I20" s="284"/>
      <c r="J20" s="284"/>
      <c r="K20" s="284"/>
      <c r="L20" s="284"/>
      <c r="M20" s="284"/>
      <c r="N20" s="18"/>
      <c r="O20" s="19"/>
      <c r="P20" s="7"/>
    </row>
    <row r="21" spans="1:16" ht="44.25" customHeight="1" x14ac:dyDescent="0.3">
      <c r="A21" s="409" t="s">
        <v>169</v>
      </c>
      <c r="B21" s="410"/>
      <c r="C21" s="410"/>
      <c r="D21" s="410"/>
      <c r="E21" s="447">
        <v>74023.73</v>
      </c>
      <c r="F21" s="448"/>
      <c r="G21" s="449"/>
      <c r="H21" s="287"/>
      <c r="I21" s="284"/>
      <c r="J21" s="284"/>
      <c r="K21" s="284"/>
      <c r="L21" s="284"/>
      <c r="M21" s="284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577611.10000000009</v>
      </c>
      <c r="F22" s="411"/>
      <c r="G22" s="412"/>
      <c r="H22" s="287"/>
      <c r="I22" s="284"/>
      <c r="J22" s="284"/>
      <c r="K22" s="284"/>
      <c r="L22" s="284"/>
      <c r="M22" s="284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0</v>
      </c>
      <c r="F23" s="457"/>
      <c r="G23" s="458"/>
      <c r="H23" s="287"/>
      <c r="I23" s="284"/>
      <c r="J23" s="284"/>
      <c r="K23" s="284"/>
      <c r="L23" s="284"/>
      <c r="M23" s="284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1534758.04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420902.37600000005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3.39*D15*6</f>
        <v>204421.06800000003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3.54*D15*6</f>
        <v>213466.24800000002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</f>
        <v>3015.0600000000009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227938.53600000002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3.78*6*D15</f>
        <v>227938.53600000002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276782.50800000003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3.43*D15*6</f>
        <v>206833.11600000001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1.16*D15*6</f>
        <v>69949.391999999993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</f>
        <v>5427.1080000000011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</f>
        <v>4221.0840000000007</v>
      </c>
      <c r="F38" s="363"/>
      <c r="G38" s="364" t="s">
        <v>100</v>
      </c>
      <c r="H38" s="365"/>
      <c r="I38" s="463"/>
      <c r="J38" s="464"/>
      <c r="K38" s="280"/>
      <c r="L38" s="281"/>
      <c r="M38" s="282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264722.26799999998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</f>
        <v>68743.368000000002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</f>
        <v>193566.85199999998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</f>
        <v>2412.0480000000002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333015.36+1748.8</f>
        <v>334764.15999999997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-556042.89000000013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79"/>
      <c r="C45" s="279"/>
      <c r="D45" s="279"/>
      <c r="E45" s="278"/>
      <c r="F45" s="278"/>
      <c r="G45" s="278"/>
      <c r="H45" s="278"/>
      <c r="I45" s="278"/>
      <c r="J45" s="278"/>
      <c r="K45" s="279"/>
      <c r="L45" s="279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0</v>
      </c>
      <c r="H47" s="315"/>
      <c r="I47" s="286"/>
      <c r="J47" s="286"/>
      <c r="K47" s="285"/>
      <c r="L47" s="285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866.5785921268315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f>642350.28+544184.04+521050.13</f>
        <v>1707584.4500000002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78"/>
      <c r="J53" s="278"/>
      <c r="K53" s="279"/>
      <c r="L53" s="279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f>483368.21+0+187851.79</f>
        <v>671220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16074.099849473156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f>97027.91+170660.7+52668.2</f>
        <v>320356.81</v>
      </c>
      <c r="H57" s="315"/>
      <c r="I57" s="278"/>
      <c r="J57" s="278"/>
      <c r="K57" s="279"/>
      <c r="L57" s="279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78"/>
      <c r="J58" s="278"/>
      <c r="K58" s="279"/>
      <c r="L58" s="279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20682.639116202947</v>
      </c>
      <c r="H59" s="315"/>
      <c r="I59" s="278"/>
      <c r="J59" s="278"/>
      <c r="K59" s="279"/>
      <c r="L59" s="279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f>198994.99+208695.01+97793.7</f>
        <v>505483.7</v>
      </c>
      <c r="H60" s="315"/>
      <c r="I60" s="278"/>
      <c r="J60" s="278"/>
      <c r="K60" s="279"/>
      <c r="L60" s="279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78"/>
      <c r="J61" s="278"/>
      <c r="K61" s="279"/>
      <c r="L61" s="279"/>
      <c r="M61" s="22"/>
      <c r="N61" s="283"/>
      <c r="O61" s="283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3526.4715447154476</v>
      </c>
      <c r="H62" s="315"/>
      <c r="I62" s="278"/>
      <c r="J62" s="278"/>
      <c r="K62" s="279"/>
      <c r="L62" s="279"/>
      <c r="M62" s="22"/>
      <c r="N62" s="283"/>
      <c r="O62" s="283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f>6683.39+5243.63+5423.22</f>
        <v>17350.240000000002</v>
      </c>
      <c r="H63" s="315"/>
      <c r="I63" s="278"/>
      <c r="J63" s="278"/>
      <c r="K63" s="279"/>
      <c r="L63" s="279"/>
      <c r="M63" s="22"/>
      <c r="N63" s="283"/>
      <c r="O63" s="283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3221995.2000000007</v>
      </c>
      <c r="H64" s="315"/>
      <c r="I64" s="278"/>
      <c r="J64" s="278"/>
      <c r="K64" s="279"/>
      <c r="L64" s="279"/>
      <c r="M64" s="22"/>
      <c r="N64" s="283"/>
      <c r="O64" s="283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f>794976.21+559794.96+486639.93</f>
        <v>1841411.0999999999</v>
      </c>
      <c r="H65" s="315"/>
      <c r="I65" s="278"/>
      <c r="J65" s="278"/>
      <c r="K65" s="279"/>
      <c r="L65" s="279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1380584.1000000008</v>
      </c>
      <c r="H66" s="475"/>
      <c r="I66" s="278"/>
      <c r="J66" s="278"/>
      <c r="K66" s="279"/>
      <c r="L66" s="279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83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78"/>
      <c r="J68" s="278"/>
      <c r="K68" s="279"/>
      <c r="L68" s="279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78"/>
      <c r="J69" s="278"/>
      <c r="K69" s="279"/>
      <c r="L69" s="279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78"/>
      <c r="J70" s="278"/>
      <c r="K70" s="279"/>
      <c r="L70" s="279"/>
      <c r="M70" s="22"/>
      <c r="N70" s="283"/>
      <c r="O70" s="283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78"/>
      <c r="J71" s="278"/>
      <c r="K71" s="279"/>
      <c r="L71" s="279"/>
      <c r="M71" s="22"/>
      <c r="N71" s="283"/>
      <c r="O71" s="283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78"/>
      <c r="J72" s="278"/>
      <c r="K72" s="279"/>
      <c r="L72" s="279"/>
      <c r="M72" s="22"/>
      <c r="N72" s="283"/>
      <c r="O72" s="283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78"/>
      <c r="J73" s="278"/>
      <c r="K73" s="279"/>
      <c r="L73" s="279"/>
      <c r="M73" s="22"/>
      <c r="N73" s="283"/>
      <c r="O73" s="283"/>
      <c r="P73" s="2"/>
      <c r="Q73" s="2"/>
    </row>
    <row r="74" spans="1:17" ht="59.25" customHeight="1" x14ac:dyDescent="0.3">
      <c r="I74" s="278"/>
      <c r="J74" s="278"/>
      <c r="K74" s="279"/>
      <c r="L74" s="279"/>
      <c r="M74" s="22"/>
      <c r="N74" s="283"/>
      <c r="O74" s="283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78"/>
      <c r="J75" s="278"/>
      <c r="K75" s="279"/>
      <c r="L75" s="279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83"/>
      <c r="N77" s="11"/>
      <c r="O77" s="11"/>
      <c r="P77" s="2"/>
      <c r="Q77" s="2"/>
    </row>
    <row r="78" spans="1:17" ht="75" customHeight="1" x14ac:dyDescent="0.3">
      <c r="I78" s="38"/>
      <c r="J78" s="293"/>
      <c r="K78" s="47"/>
      <c r="L78" s="33"/>
      <c r="M78" s="283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83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M11:M12"/>
    <mergeCell ref="F12:G12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K9:K10"/>
    <mergeCell ref="M9:M10"/>
    <mergeCell ref="H12:I12"/>
    <mergeCell ref="A24:A25"/>
    <mergeCell ref="B24:D25"/>
    <mergeCell ref="E24:F25"/>
    <mergeCell ref="G24:H25"/>
    <mergeCell ref="F13:G13"/>
    <mergeCell ref="H13:I13"/>
    <mergeCell ref="A20:D20"/>
    <mergeCell ref="E20:G20"/>
    <mergeCell ref="A21:D21"/>
    <mergeCell ref="E21:G21"/>
    <mergeCell ref="A22:D22"/>
    <mergeCell ref="E22:G22"/>
    <mergeCell ref="A14:C14"/>
    <mergeCell ref="F14:G14"/>
    <mergeCell ref="A15:C16"/>
    <mergeCell ref="D15:D16"/>
    <mergeCell ref="E15:H16"/>
    <mergeCell ref="I15:I16"/>
    <mergeCell ref="A11:B13"/>
    <mergeCell ref="C11:E13"/>
    <mergeCell ref="I24:J25"/>
    <mergeCell ref="J15:K16"/>
    <mergeCell ref="K24:M25"/>
    <mergeCell ref="K11:K12"/>
    <mergeCell ref="L15:L16"/>
    <mergeCell ref="A18:D18"/>
    <mergeCell ref="E18:G18"/>
    <mergeCell ref="A19:D19"/>
    <mergeCell ref="E19:G19"/>
    <mergeCell ref="A23:D23"/>
    <mergeCell ref="E23:G23"/>
    <mergeCell ref="A17:D17"/>
    <mergeCell ref="E17:G17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B30:D30"/>
    <mergeCell ref="E30:F30"/>
    <mergeCell ref="G30:H30"/>
    <mergeCell ref="K30:M30"/>
    <mergeCell ref="B31:D31"/>
    <mergeCell ref="E31:F31"/>
    <mergeCell ref="G31:H31"/>
    <mergeCell ref="K31:M31"/>
    <mergeCell ref="I29:J31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I32:J32"/>
    <mergeCell ref="I33:J33"/>
    <mergeCell ref="K33:M33"/>
    <mergeCell ref="B36:D36"/>
    <mergeCell ref="E36:F36"/>
    <mergeCell ref="G36:H36"/>
    <mergeCell ref="K36:M36"/>
    <mergeCell ref="B37:D37"/>
    <mergeCell ref="E37:F37"/>
    <mergeCell ref="G37:H37"/>
    <mergeCell ref="K37:M37"/>
    <mergeCell ref="I35:J36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I37:J38"/>
    <mergeCell ref="G38:H38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0:J42"/>
    <mergeCell ref="I43:J43"/>
    <mergeCell ref="B40:D40"/>
    <mergeCell ref="E40:F40"/>
    <mergeCell ref="K40:M40"/>
    <mergeCell ref="B41:D41"/>
    <mergeCell ref="E41:F41"/>
    <mergeCell ref="K41:M41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57:F57"/>
    <mergeCell ref="G57:H57"/>
    <mergeCell ref="B58:H58"/>
    <mergeCell ref="B60:F60"/>
    <mergeCell ref="G60:H60"/>
    <mergeCell ref="B61:H61"/>
    <mergeCell ref="G46:H46"/>
    <mergeCell ref="I46:J46"/>
    <mergeCell ref="I48:J48"/>
    <mergeCell ref="B26:D26"/>
    <mergeCell ref="E26:F26"/>
    <mergeCell ref="G26:H26"/>
    <mergeCell ref="I26:J26"/>
    <mergeCell ref="K26:M26"/>
    <mergeCell ref="B27:D27"/>
    <mergeCell ref="E27:F27"/>
    <mergeCell ref="G27:H27"/>
    <mergeCell ref="I27:J27"/>
    <mergeCell ref="K27:M27"/>
    <mergeCell ref="I76:J76"/>
    <mergeCell ref="K76:L76"/>
    <mergeCell ref="I51:J51"/>
    <mergeCell ref="K51:L51"/>
    <mergeCell ref="B52:F52"/>
    <mergeCell ref="G52:H52"/>
    <mergeCell ref="I52:J52"/>
    <mergeCell ref="K52:L52"/>
    <mergeCell ref="K54:L54"/>
    <mergeCell ref="B51:H51"/>
    <mergeCell ref="B53:F53"/>
    <mergeCell ref="G53:H53"/>
    <mergeCell ref="B56:F56"/>
    <mergeCell ref="G56:H56"/>
    <mergeCell ref="I56:J56"/>
    <mergeCell ref="K56:L56"/>
    <mergeCell ref="B59:F59"/>
    <mergeCell ref="G59:H59"/>
    <mergeCell ref="B54:F54"/>
    <mergeCell ref="G54:H54"/>
    <mergeCell ref="I54:J54"/>
    <mergeCell ref="B55:H55"/>
    <mergeCell ref="I55:J55"/>
    <mergeCell ref="K55:L55"/>
    <mergeCell ref="B62:F62"/>
    <mergeCell ref="G62:H62"/>
    <mergeCell ref="G65:H65"/>
    <mergeCell ref="B66:F66"/>
    <mergeCell ref="G66:H66"/>
    <mergeCell ref="B65:F65"/>
    <mergeCell ref="B64:F64"/>
    <mergeCell ref="G64:H64"/>
    <mergeCell ref="B63:F63"/>
    <mergeCell ref="G63:H63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34" zoomScale="77" zoomScaleNormal="77" workbookViewId="0">
      <selection activeCell="E35" sqref="E35:F35"/>
    </sheetView>
  </sheetViews>
  <sheetFormatPr defaultColWidth="9.109375" defaultRowHeight="38.25" customHeight="1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137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753.5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39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753.5</v>
      </c>
      <c r="E15" s="400"/>
      <c r="F15" s="400"/>
      <c r="G15" s="400"/>
      <c r="H15" s="400"/>
      <c r="I15" s="502"/>
      <c r="J15" s="400"/>
      <c r="K15" s="400"/>
      <c r="L15" s="498"/>
      <c r="M15" s="238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38"/>
      <c r="N16" s="238"/>
      <c r="O16" s="238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27148.44</v>
      </c>
      <c r="F17" s="407"/>
      <c r="G17" s="408"/>
      <c r="H17" s="238"/>
      <c r="I17" s="238"/>
      <c r="J17" s="234"/>
      <c r="K17" s="234"/>
      <c r="L17" s="234"/>
      <c r="M17" s="234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221077.02</v>
      </c>
      <c r="F18" s="411"/>
      <c r="G18" s="412"/>
      <c r="H18" s="238"/>
      <c r="I18" s="234"/>
      <c r="J18" s="234"/>
      <c r="K18" s="234"/>
      <c r="L18" s="234"/>
      <c r="M18" s="234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8320.34</f>
        <v>8320.34</v>
      </c>
      <c r="F19" s="448"/>
      <c r="G19" s="449"/>
      <c r="H19" s="238"/>
      <c r="I19" s="234"/>
      <c r="J19" s="234"/>
      <c r="K19" s="234"/>
      <c r="L19" s="234"/>
      <c r="M19" s="234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220829.61</v>
      </c>
      <c r="F20" s="411"/>
      <c r="G20" s="412"/>
      <c r="H20" s="238"/>
      <c r="I20" s="234"/>
      <c r="J20" s="234"/>
      <c r="K20" s="234"/>
      <c r="L20" s="234"/>
      <c r="M20" s="234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f>8319.88</f>
        <v>8319.8799999999992</v>
      </c>
      <c r="F21" s="448"/>
      <c r="G21" s="449"/>
      <c r="H21" s="238"/>
      <c r="I21" s="234"/>
      <c r="J21" s="234"/>
      <c r="K21" s="234"/>
      <c r="L21" s="234"/>
      <c r="M21" s="234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27396.310000000005</v>
      </c>
      <c r="F22" s="411"/>
      <c r="G22" s="412"/>
      <c r="H22" s="238"/>
      <c r="I22" s="234"/>
      <c r="J22" s="234"/>
      <c r="K22" s="234"/>
      <c r="L22" s="234"/>
      <c r="M22" s="234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f>-141961.01</f>
        <v>-141961.01</v>
      </c>
      <c r="F23" s="457"/>
      <c r="G23" s="458"/>
      <c r="H23" s="238"/>
      <c r="I23" s="234"/>
      <c r="J23" s="234"/>
      <c r="K23" s="234"/>
      <c r="L23" s="234"/>
      <c r="M23" s="234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201431.44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53845.110000000008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26176.590000000004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27306.84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361.68000000000006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34178.76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34178.76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36891.360000000001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26854.739999999998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10036.619999999999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904.2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768.57000000000016</v>
      </c>
      <c r="F38" s="363"/>
      <c r="G38" s="364" t="s">
        <v>100</v>
      </c>
      <c r="H38" s="365"/>
      <c r="I38" s="463"/>
      <c r="J38" s="464"/>
      <c r="K38" s="230"/>
      <c r="L38" s="231"/>
      <c r="M38" s="232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36303.629999999997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10081.83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25814.909999999996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406.89000000000004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36680.68+1859.13</f>
        <v>38539.81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-114242.96000000002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29"/>
      <c r="C45" s="229"/>
      <c r="D45" s="229"/>
      <c r="E45" s="228"/>
      <c r="F45" s="228"/>
      <c r="G45" s="228"/>
      <c r="H45" s="228"/>
      <c r="I45" s="228"/>
      <c r="J45" s="228"/>
      <c r="K45" s="229"/>
      <c r="L45" s="229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60596.58</v>
      </c>
      <c r="H47" s="315"/>
      <c r="I47" s="237"/>
      <c r="J47" s="237"/>
      <c r="K47" s="236"/>
      <c r="L47" s="23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158.29103928464491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311910.90999999997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28"/>
      <c r="J53" s="228"/>
      <c r="K53" s="229"/>
      <c r="L53" s="229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4750.1138986452588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94669.77</v>
      </c>
      <c r="H57" s="315"/>
      <c r="I57" s="228"/>
      <c r="J57" s="228"/>
      <c r="K57" s="229"/>
      <c r="L57" s="229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28"/>
      <c r="J58" s="228"/>
      <c r="K58" s="229"/>
      <c r="L58" s="229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4740.7892798690664</v>
      </c>
      <c r="H59" s="315"/>
      <c r="I59" s="228"/>
      <c r="J59" s="228"/>
      <c r="K59" s="229"/>
      <c r="L59" s="229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115864.89</v>
      </c>
      <c r="H60" s="315"/>
      <c r="I60" s="228"/>
      <c r="J60" s="228"/>
      <c r="K60" s="229"/>
      <c r="L60" s="229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28"/>
      <c r="J61" s="228"/>
      <c r="K61" s="229"/>
      <c r="L61" s="229"/>
      <c r="M61" s="22"/>
      <c r="N61" s="233"/>
      <c r="O61" s="233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453.90650406504062</v>
      </c>
      <c r="H62" s="315"/>
      <c r="I62" s="228"/>
      <c r="J62" s="228"/>
      <c r="K62" s="229"/>
      <c r="L62" s="229"/>
      <c r="M62" s="22"/>
      <c r="N62" s="233"/>
      <c r="O62" s="233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2233.2199999999998</v>
      </c>
      <c r="H63" s="315"/>
      <c r="I63" s="228"/>
      <c r="J63" s="228"/>
      <c r="K63" s="229"/>
      <c r="L63" s="229"/>
      <c r="M63" s="22"/>
      <c r="N63" s="233"/>
      <c r="O63" s="233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524678.79</v>
      </c>
      <c r="H64" s="315"/>
      <c r="I64" s="228"/>
      <c r="J64" s="228"/>
      <c r="K64" s="229"/>
      <c r="L64" s="229"/>
      <c r="M64" s="22"/>
      <c r="N64" s="233"/>
      <c r="O64" s="233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534151.59</v>
      </c>
      <c r="H65" s="315"/>
      <c r="I65" s="228"/>
      <c r="J65" s="228"/>
      <c r="K65" s="229"/>
      <c r="L65" s="229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51123.780000000028</v>
      </c>
      <c r="H66" s="475"/>
      <c r="I66" s="228"/>
      <c r="J66" s="228"/>
      <c r="K66" s="229"/>
      <c r="L66" s="229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33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28"/>
      <c r="J68" s="228"/>
      <c r="K68" s="229"/>
      <c r="L68" s="229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28"/>
      <c r="J69" s="228"/>
      <c r="K69" s="229"/>
      <c r="L69" s="229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28"/>
      <c r="J70" s="228"/>
      <c r="K70" s="229"/>
      <c r="L70" s="229"/>
      <c r="M70" s="22"/>
      <c r="N70" s="233"/>
      <c r="O70" s="233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28"/>
      <c r="J71" s="228"/>
      <c r="K71" s="229"/>
      <c r="L71" s="229"/>
      <c r="M71" s="22"/>
      <c r="N71" s="233"/>
      <c r="O71" s="233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28"/>
      <c r="J72" s="228"/>
      <c r="K72" s="229"/>
      <c r="L72" s="229"/>
      <c r="M72" s="22"/>
      <c r="N72" s="233"/>
      <c r="O72" s="233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28"/>
      <c r="J73" s="228"/>
      <c r="K73" s="229"/>
      <c r="L73" s="229"/>
      <c r="M73" s="22"/>
      <c r="N73" s="233"/>
      <c r="O73" s="233"/>
      <c r="P73" s="2"/>
      <c r="Q73" s="2"/>
    </row>
    <row r="74" spans="1:17" ht="59.25" customHeight="1" x14ac:dyDescent="0.3">
      <c r="I74" s="228"/>
      <c r="J74" s="228"/>
      <c r="K74" s="229"/>
      <c r="L74" s="229"/>
      <c r="M74" s="22"/>
      <c r="N74" s="233"/>
      <c r="O74" s="233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28"/>
      <c r="J75" s="228"/>
      <c r="K75" s="229"/>
      <c r="L75" s="229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33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33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33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8" spans="9:15" ht="13.8" x14ac:dyDescent="0.3"/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65:F65"/>
    <mergeCell ref="G65:H65"/>
    <mergeCell ref="B66:F66"/>
    <mergeCell ref="G66:H66"/>
    <mergeCell ref="B63:F63"/>
    <mergeCell ref="G63:H63"/>
    <mergeCell ref="I76:J76"/>
    <mergeCell ref="K76:L76"/>
    <mergeCell ref="B59:F59"/>
    <mergeCell ref="G59:H59"/>
    <mergeCell ref="B58:H58"/>
    <mergeCell ref="B60:F60"/>
    <mergeCell ref="G60:H60"/>
    <mergeCell ref="B61:H61"/>
    <mergeCell ref="B62:F62"/>
    <mergeCell ref="G62:H62"/>
    <mergeCell ref="B64:F64"/>
    <mergeCell ref="G64:H64"/>
    <mergeCell ref="B56:F56"/>
    <mergeCell ref="G56:H56"/>
    <mergeCell ref="I56:J56"/>
    <mergeCell ref="K56:L56"/>
    <mergeCell ref="B55:H55"/>
    <mergeCell ref="I55:J55"/>
    <mergeCell ref="K55:L55"/>
    <mergeCell ref="B57:F57"/>
    <mergeCell ref="G57:H57"/>
    <mergeCell ref="B49:F49"/>
    <mergeCell ref="G49:H49"/>
    <mergeCell ref="I50:J50"/>
    <mergeCell ref="K50:L50"/>
    <mergeCell ref="I51:J51"/>
    <mergeCell ref="K51:L51"/>
    <mergeCell ref="I49:J49"/>
    <mergeCell ref="K49:L49"/>
    <mergeCell ref="B50:F50"/>
    <mergeCell ref="G50:H50"/>
    <mergeCell ref="B51:H51"/>
    <mergeCell ref="B52:F52"/>
    <mergeCell ref="G52:H52"/>
    <mergeCell ref="I52:J52"/>
    <mergeCell ref="K52:L52"/>
    <mergeCell ref="B54:F54"/>
    <mergeCell ref="G54:H54"/>
    <mergeCell ref="G46:H46"/>
    <mergeCell ref="I46:J46"/>
    <mergeCell ref="I48:J48"/>
    <mergeCell ref="K48:L48"/>
    <mergeCell ref="B46:F46"/>
    <mergeCell ref="K46:L46"/>
    <mergeCell ref="B47:F47"/>
    <mergeCell ref="G47:H47"/>
    <mergeCell ref="B48:H48"/>
    <mergeCell ref="G42:H42"/>
    <mergeCell ref="G43:H43"/>
    <mergeCell ref="G38:H38"/>
    <mergeCell ref="I40:J42"/>
    <mergeCell ref="I43:J43"/>
    <mergeCell ref="E44:F44"/>
    <mergeCell ref="K44:M44"/>
    <mergeCell ref="B42:D42"/>
    <mergeCell ref="E42:F42"/>
    <mergeCell ref="K42:M42"/>
    <mergeCell ref="B43:D43"/>
    <mergeCell ref="E43:F43"/>
    <mergeCell ref="K43:M43"/>
    <mergeCell ref="B44:D44"/>
    <mergeCell ref="G44:H44"/>
    <mergeCell ref="I44:J44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B40:D40"/>
    <mergeCell ref="G39:H39"/>
    <mergeCell ref="I39:J39"/>
    <mergeCell ref="G40:H40"/>
    <mergeCell ref="G41:H41"/>
    <mergeCell ref="B35:D35"/>
    <mergeCell ref="E35:F35"/>
    <mergeCell ref="G35:H35"/>
    <mergeCell ref="B36:D36"/>
    <mergeCell ref="E36:F36"/>
    <mergeCell ref="G36:H36"/>
    <mergeCell ref="K36:M36"/>
    <mergeCell ref="B37:D37"/>
    <mergeCell ref="E37:F37"/>
    <mergeCell ref="G37:H37"/>
    <mergeCell ref="K37:M37"/>
    <mergeCell ref="I35:J36"/>
    <mergeCell ref="K35:M35"/>
    <mergeCell ref="I37:J38"/>
    <mergeCell ref="B32:D32"/>
    <mergeCell ref="E32:F32"/>
    <mergeCell ref="G32:H32"/>
    <mergeCell ref="K32:M32"/>
    <mergeCell ref="I32:J32"/>
    <mergeCell ref="B33:D33"/>
    <mergeCell ref="E33:F33"/>
    <mergeCell ref="G33:H33"/>
    <mergeCell ref="B34:D34"/>
    <mergeCell ref="E34:F34"/>
    <mergeCell ref="G34:H34"/>
    <mergeCell ref="I34:J34"/>
    <mergeCell ref="K33:M33"/>
    <mergeCell ref="I33:J33"/>
    <mergeCell ref="B27:D27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E27:F27"/>
    <mergeCell ref="G27:H27"/>
    <mergeCell ref="I27:J27"/>
    <mergeCell ref="K27:M27"/>
    <mergeCell ref="I29:J31"/>
    <mergeCell ref="B30:D30"/>
    <mergeCell ref="E30:F30"/>
    <mergeCell ref="G30:H30"/>
    <mergeCell ref="K30:M30"/>
    <mergeCell ref="B31:D31"/>
    <mergeCell ref="E31:F31"/>
    <mergeCell ref="G31:H31"/>
    <mergeCell ref="K31:M31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1:D21"/>
    <mergeCell ref="E21:G21"/>
    <mergeCell ref="A22:D22"/>
    <mergeCell ref="E22:G22"/>
    <mergeCell ref="J15:K16"/>
    <mergeCell ref="A18:D18"/>
    <mergeCell ref="E18:G18"/>
    <mergeCell ref="A19:D19"/>
    <mergeCell ref="E19:G19"/>
    <mergeCell ref="K11:K12"/>
    <mergeCell ref="M11:M12"/>
    <mergeCell ref="F12:G12"/>
    <mergeCell ref="H12:I12"/>
    <mergeCell ref="F13:G13"/>
    <mergeCell ref="H13:I13"/>
    <mergeCell ref="L15:L16"/>
    <mergeCell ref="A20:D20"/>
    <mergeCell ref="E20:G20"/>
    <mergeCell ref="A17:D17"/>
    <mergeCell ref="E17:G17"/>
    <mergeCell ref="I54:J54"/>
    <mergeCell ref="K54:L54"/>
    <mergeCell ref="B53:F53"/>
    <mergeCell ref="G53:H5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10" zoomScale="60" zoomScaleNormal="60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138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1267.3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39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1267.3</v>
      </c>
      <c r="E15" s="400"/>
      <c r="F15" s="400"/>
      <c r="G15" s="400"/>
      <c r="H15" s="400"/>
      <c r="I15" s="502"/>
      <c r="J15" s="400"/>
      <c r="K15" s="400"/>
      <c r="L15" s="498"/>
      <c r="M15" s="238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38"/>
      <c r="N16" s="238"/>
      <c r="O16" s="238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59618.400000000001</v>
      </c>
      <c r="F17" s="407"/>
      <c r="G17" s="408"/>
      <c r="H17" s="238"/>
      <c r="I17" s="238"/>
      <c r="J17" s="238"/>
      <c r="K17" s="238"/>
      <c r="L17" s="238"/>
      <c r="M17" s="238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371825.84</v>
      </c>
      <c r="F18" s="411"/>
      <c r="G18" s="412"/>
      <c r="H18" s="238"/>
      <c r="I18" s="238"/>
      <c r="J18" s="238"/>
      <c r="K18" s="238"/>
      <c r="L18" s="238"/>
      <c r="M18" s="238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10862.71</v>
      </c>
      <c r="F19" s="448"/>
      <c r="G19" s="449"/>
      <c r="H19" s="238"/>
      <c r="I19" s="238"/>
      <c r="J19" s="238"/>
      <c r="K19" s="238"/>
      <c r="L19" s="238"/>
      <c r="M19" s="238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371895.36</v>
      </c>
      <c r="F20" s="411"/>
      <c r="G20" s="412"/>
      <c r="H20" s="238"/>
      <c r="I20" s="238"/>
      <c r="J20" s="238"/>
      <c r="K20" s="238"/>
      <c r="L20" s="238"/>
      <c r="M20" s="238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8666.24</v>
      </c>
      <c r="F21" s="448"/>
      <c r="G21" s="449"/>
      <c r="H21" s="238"/>
      <c r="I21" s="238"/>
      <c r="J21" s="238"/>
      <c r="K21" s="238"/>
      <c r="L21" s="238"/>
      <c r="M21" s="238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61745.350000000086</v>
      </c>
      <c r="F22" s="411"/>
      <c r="G22" s="412"/>
      <c r="H22" s="238"/>
      <c r="I22" s="238"/>
      <c r="J22" s="238"/>
      <c r="K22" s="238"/>
      <c r="L22" s="238"/>
      <c r="M22" s="238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-27977.4</v>
      </c>
      <c r="F23" s="457"/>
      <c r="G23" s="458"/>
      <c r="H23" s="238"/>
      <c r="I23" s="234"/>
      <c r="J23" s="234"/>
      <c r="K23" s="234"/>
      <c r="L23" s="234"/>
      <c r="M23" s="234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357554.83400000003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90561.258000000002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44026.001999999993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45926.952000000005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608.30400000000009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57484.727999999996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57484.727999999996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62047.008000000002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45166.572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16880.436000000002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1520.76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1292.6460000000002</v>
      </c>
      <c r="F38" s="363"/>
      <c r="G38" s="364" t="s">
        <v>100</v>
      </c>
      <c r="H38" s="365"/>
      <c r="I38" s="463"/>
      <c r="J38" s="464"/>
      <c r="K38" s="230"/>
      <c r="L38" s="231"/>
      <c r="M38" s="232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61058.513999999996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16956.474000000002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43417.697999999997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684.3420000000001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81402.35+2187.57</f>
        <v>83589.920000000013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-4970.6340000000782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29"/>
      <c r="C45" s="229"/>
      <c r="D45" s="229"/>
      <c r="E45" s="228"/>
      <c r="F45" s="228"/>
      <c r="G45" s="228"/>
      <c r="H45" s="228"/>
      <c r="I45" s="228"/>
      <c r="J45" s="228"/>
      <c r="K45" s="229"/>
      <c r="L45" s="229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180925.53</v>
      </c>
      <c r="H47" s="315"/>
      <c r="I47" s="237"/>
      <c r="J47" s="237"/>
      <c r="K47" s="236"/>
      <c r="L47" s="23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264.99738643687613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522174.7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28"/>
      <c r="J53" s="228"/>
      <c r="K53" s="229"/>
      <c r="L53" s="229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316268.90000000002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3154.4962368289011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62869.11</v>
      </c>
      <c r="H57" s="315"/>
      <c r="I57" s="228"/>
      <c r="J57" s="228"/>
      <c r="K57" s="229"/>
      <c r="L57" s="229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28"/>
      <c r="J58" s="228"/>
      <c r="K58" s="229"/>
      <c r="L58" s="229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5466.5585106382978</v>
      </c>
      <c r="H59" s="315"/>
      <c r="I59" s="228"/>
      <c r="J59" s="228"/>
      <c r="K59" s="229"/>
      <c r="L59" s="229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133602.69</v>
      </c>
      <c r="H60" s="315"/>
      <c r="I60" s="228"/>
      <c r="J60" s="228"/>
      <c r="K60" s="229"/>
      <c r="L60" s="229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28"/>
      <c r="J61" s="228"/>
      <c r="K61" s="229"/>
      <c r="L61" s="229"/>
      <c r="M61" s="22"/>
      <c r="N61" s="233"/>
      <c r="O61" s="233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854.81910569105696</v>
      </c>
      <c r="H62" s="315"/>
      <c r="I62" s="228"/>
      <c r="J62" s="228"/>
      <c r="K62" s="229"/>
      <c r="L62" s="229"/>
      <c r="M62" s="22"/>
      <c r="N62" s="233"/>
      <c r="O62" s="233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4205.71</v>
      </c>
      <c r="H63" s="315"/>
      <c r="I63" s="228"/>
      <c r="J63" s="228"/>
      <c r="K63" s="229"/>
      <c r="L63" s="229"/>
      <c r="M63" s="22"/>
      <c r="N63" s="233"/>
      <c r="O63" s="233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1039121.1100000001</v>
      </c>
      <c r="H64" s="315"/>
      <c r="I64" s="228"/>
      <c r="J64" s="228"/>
      <c r="K64" s="229"/>
      <c r="L64" s="229"/>
      <c r="M64" s="22"/>
      <c r="N64" s="233"/>
      <c r="O64" s="233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f>1044095.71</f>
        <v>1044095.71</v>
      </c>
      <c r="H65" s="315"/>
      <c r="I65" s="228"/>
      <c r="J65" s="228"/>
      <c r="K65" s="229"/>
      <c r="L65" s="229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175950.93000000017</v>
      </c>
      <c r="H66" s="475"/>
      <c r="I66" s="228"/>
      <c r="J66" s="228"/>
      <c r="K66" s="229"/>
      <c r="L66" s="229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33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28"/>
      <c r="J68" s="228"/>
      <c r="K68" s="229"/>
      <c r="L68" s="229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28"/>
      <c r="J69" s="228"/>
      <c r="K69" s="229"/>
      <c r="L69" s="229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28"/>
      <c r="J70" s="228"/>
      <c r="K70" s="229"/>
      <c r="L70" s="229"/>
      <c r="M70" s="22"/>
      <c r="N70" s="233"/>
      <c r="O70" s="233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28"/>
      <c r="J71" s="228"/>
      <c r="K71" s="229"/>
      <c r="L71" s="229"/>
      <c r="M71" s="22"/>
      <c r="N71" s="233"/>
      <c r="O71" s="233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28"/>
      <c r="J72" s="228"/>
      <c r="K72" s="229"/>
      <c r="L72" s="229"/>
      <c r="M72" s="22"/>
      <c r="N72" s="233"/>
      <c r="O72" s="233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28"/>
      <c r="J73" s="228"/>
      <c r="K73" s="229"/>
      <c r="L73" s="229"/>
      <c r="M73" s="22"/>
      <c r="N73" s="233"/>
      <c r="O73" s="233"/>
      <c r="P73" s="2"/>
      <c r="Q73" s="2"/>
    </row>
    <row r="74" spans="1:17" ht="59.25" customHeight="1" x14ac:dyDescent="0.3">
      <c r="I74" s="228"/>
      <c r="J74" s="228"/>
      <c r="K74" s="229"/>
      <c r="L74" s="229"/>
      <c r="M74" s="22"/>
      <c r="N74" s="233"/>
      <c r="O74" s="233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28"/>
      <c r="J75" s="228"/>
      <c r="K75" s="229"/>
      <c r="L75" s="229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33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33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33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65:F65"/>
    <mergeCell ref="G65:H65"/>
    <mergeCell ref="B66:F66"/>
    <mergeCell ref="G66:H66"/>
    <mergeCell ref="B63:F63"/>
    <mergeCell ref="G63:H63"/>
    <mergeCell ref="I76:J76"/>
    <mergeCell ref="K76:L76"/>
    <mergeCell ref="B59:F59"/>
    <mergeCell ref="G59:H59"/>
    <mergeCell ref="B58:H58"/>
    <mergeCell ref="B60:F60"/>
    <mergeCell ref="G60:H60"/>
    <mergeCell ref="B61:H61"/>
    <mergeCell ref="B62:F62"/>
    <mergeCell ref="G62:H62"/>
    <mergeCell ref="B64:F64"/>
    <mergeCell ref="G64:H64"/>
    <mergeCell ref="B56:F56"/>
    <mergeCell ref="G56:H56"/>
    <mergeCell ref="I56:J56"/>
    <mergeCell ref="K56:L56"/>
    <mergeCell ref="B55:H55"/>
    <mergeCell ref="I55:J55"/>
    <mergeCell ref="K55:L55"/>
    <mergeCell ref="B57:F57"/>
    <mergeCell ref="G57:H57"/>
    <mergeCell ref="B49:F49"/>
    <mergeCell ref="G49:H49"/>
    <mergeCell ref="I50:J50"/>
    <mergeCell ref="K50:L50"/>
    <mergeCell ref="I51:J51"/>
    <mergeCell ref="K51:L51"/>
    <mergeCell ref="I49:J49"/>
    <mergeCell ref="K49:L49"/>
    <mergeCell ref="B50:F50"/>
    <mergeCell ref="G50:H50"/>
    <mergeCell ref="B51:H51"/>
    <mergeCell ref="B52:F52"/>
    <mergeCell ref="G52:H52"/>
    <mergeCell ref="I52:J52"/>
    <mergeCell ref="K52:L52"/>
    <mergeCell ref="B54:F54"/>
    <mergeCell ref="G54:H54"/>
    <mergeCell ref="G46:H46"/>
    <mergeCell ref="I46:J46"/>
    <mergeCell ref="I48:J48"/>
    <mergeCell ref="K48:L48"/>
    <mergeCell ref="B46:F46"/>
    <mergeCell ref="K46:L46"/>
    <mergeCell ref="B47:F47"/>
    <mergeCell ref="G47:H47"/>
    <mergeCell ref="B48:H48"/>
    <mergeCell ref="G42:H42"/>
    <mergeCell ref="G43:H43"/>
    <mergeCell ref="G38:H38"/>
    <mergeCell ref="I40:J42"/>
    <mergeCell ref="I43:J43"/>
    <mergeCell ref="E44:F44"/>
    <mergeCell ref="K44:M44"/>
    <mergeCell ref="B42:D42"/>
    <mergeCell ref="E42:F42"/>
    <mergeCell ref="K42:M42"/>
    <mergeCell ref="B43:D43"/>
    <mergeCell ref="E43:F43"/>
    <mergeCell ref="K43:M43"/>
    <mergeCell ref="B44:D44"/>
    <mergeCell ref="G44:H44"/>
    <mergeCell ref="I44:J44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B40:D40"/>
    <mergeCell ref="G39:H39"/>
    <mergeCell ref="I39:J39"/>
    <mergeCell ref="G40:H40"/>
    <mergeCell ref="G41:H41"/>
    <mergeCell ref="B35:D35"/>
    <mergeCell ref="E35:F35"/>
    <mergeCell ref="G35:H35"/>
    <mergeCell ref="B36:D36"/>
    <mergeCell ref="E36:F36"/>
    <mergeCell ref="G36:H36"/>
    <mergeCell ref="K36:M36"/>
    <mergeCell ref="B37:D37"/>
    <mergeCell ref="E37:F37"/>
    <mergeCell ref="G37:H37"/>
    <mergeCell ref="K37:M37"/>
    <mergeCell ref="I35:J36"/>
    <mergeCell ref="K35:M35"/>
    <mergeCell ref="I37:J38"/>
    <mergeCell ref="B32:D32"/>
    <mergeCell ref="E32:F32"/>
    <mergeCell ref="G32:H32"/>
    <mergeCell ref="K32:M32"/>
    <mergeCell ref="I32:J32"/>
    <mergeCell ref="B33:D33"/>
    <mergeCell ref="E33:F33"/>
    <mergeCell ref="G33:H33"/>
    <mergeCell ref="B34:D34"/>
    <mergeCell ref="E34:F34"/>
    <mergeCell ref="G34:H34"/>
    <mergeCell ref="I34:J34"/>
    <mergeCell ref="K33:M33"/>
    <mergeCell ref="I33:J33"/>
    <mergeCell ref="B27:D27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E27:F27"/>
    <mergeCell ref="G27:H27"/>
    <mergeCell ref="I27:J27"/>
    <mergeCell ref="K27:M27"/>
    <mergeCell ref="I29:J31"/>
    <mergeCell ref="B30:D30"/>
    <mergeCell ref="E30:F30"/>
    <mergeCell ref="G30:H30"/>
    <mergeCell ref="K30:M30"/>
    <mergeCell ref="B31:D31"/>
    <mergeCell ref="E31:F31"/>
    <mergeCell ref="G31:H31"/>
    <mergeCell ref="K31:M31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1:D21"/>
    <mergeCell ref="E21:G21"/>
    <mergeCell ref="A22:D22"/>
    <mergeCell ref="E22:G22"/>
    <mergeCell ref="J15:K16"/>
    <mergeCell ref="A18:D18"/>
    <mergeCell ref="E18:G18"/>
    <mergeCell ref="A19:D19"/>
    <mergeCell ref="E19:G19"/>
    <mergeCell ref="K11:K12"/>
    <mergeCell ref="M11:M12"/>
    <mergeCell ref="F12:G12"/>
    <mergeCell ref="H12:I12"/>
    <mergeCell ref="F13:G13"/>
    <mergeCell ref="H13:I13"/>
    <mergeCell ref="L15:L16"/>
    <mergeCell ref="A20:D20"/>
    <mergeCell ref="E20:G20"/>
    <mergeCell ref="A17:D17"/>
    <mergeCell ref="E17:G17"/>
    <mergeCell ref="I54:J54"/>
    <mergeCell ref="K54:L54"/>
    <mergeCell ref="B53:F53"/>
    <mergeCell ref="G53:H5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3" zoomScale="70" zoomScaleNormal="70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93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425" t="s">
        <v>120</v>
      </c>
      <c r="F8" s="426"/>
      <c r="G8" s="426"/>
      <c r="H8" s="426"/>
      <c r="I8" s="426"/>
      <c r="J8" s="4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425" t="s">
        <v>121</v>
      </c>
      <c r="F9" s="426"/>
      <c r="G9" s="426"/>
      <c r="H9" s="426"/>
      <c r="I9" s="426"/>
      <c r="J9" s="4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2513.9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125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2513.9</v>
      </c>
      <c r="E15" s="400"/>
      <c r="F15" s="400"/>
      <c r="G15" s="400"/>
      <c r="H15" s="400"/>
      <c r="I15" s="502"/>
      <c r="J15" s="400"/>
      <c r="K15" s="400"/>
      <c r="L15" s="498"/>
      <c r="M15" s="127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127"/>
      <c r="N16" s="127"/>
      <c r="O16" s="127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251335.14</v>
      </c>
      <c r="F17" s="407"/>
      <c r="G17" s="408"/>
      <c r="H17" s="127"/>
      <c r="I17" s="105"/>
      <c r="J17" s="105"/>
      <c r="K17" s="105"/>
      <c r="L17" s="105"/>
      <c r="M17" s="105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737578.43</v>
      </c>
      <c r="F18" s="411"/>
      <c r="G18" s="412"/>
      <c r="H18" s="127"/>
      <c r="I18" s="105"/>
      <c r="J18" s="105"/>
      <c r="K18" s="105"/>
      <c r="L18" s="105"/>
      <c r="M18" s="105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11878.34</v>
      </c>
      <c r="F19" s="448"/>
      <c r="G19" s="449"/>
      <c r="H19" s="127"/>
      <c r="I19" s="105"/>
      <c r="J19" s="105"/>
      <c r="K19" s="105"/>
      <c r="L19" s="105"/>
      <c r="M19" s="105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739569.28</v>
      </c>
      <c r="F20" s="411"/>
      <c r="G20" s="412"/>
      <c r="H20" s="127"/>
      <c r="I20" s="105"/>
      <c r="J20" s="105"/>
      <c r="K20" s="105"/>
      <c r="L20" s="105"/>
      <c r="M20" s="105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12994.06</v>
      </c>
      <c r="F21" s="448"/>
      <c r="G21" s="449"/>
      <c r="H21" s="127"/>
      <c r="I21" s="105"/>
      <c r="J21" s="105"/>
      <c r="K21" s="105"/>
      <c r="L21" s="105"/>
      <c r="M21" s="105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248228.57</v>
      </c>
      <c r="F22" s="411"/>
      <c r="G22" s="412"/>
      <c r="H22" s="127"/>
      <c r="I22" s="105"/>
      <c r="J22" s="105"/>
      <c r="K22" s="105"/>
      <c r="L22" s="105"/>
      <c r="M22" s="105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-809702.63</v>
      </c>
      <c r="F23" s="457"/>
      <c r="G23" s="458"/>
      <c r="H23" s="127"/>
      <c r="I23" s="105"/>
      <c r="J23" s="105"/>
      <c r="K23" s="105"/>
      <c r="L23" s="105"/>
      <c r="M23" s="105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681381.55200000003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179643.29399999999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87332.885999999999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91103.736000000004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1206.6720000000003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114030.504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114030.504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123080.54400000001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89595.396000000008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33485.148000000001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3016.6800000000003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2564.1780000000008</v>
      </c>
      <c r="F38" s="363"/>
      <c r="G38" s="364" t="s">
        <v>100</v>
      </c>
      <c r="H38" s="365"/>
      <c r="I38" s="463"/>
      <c r="J38" s="464"/>
      <c r="K38" s="101"/>
      <c r="L38" s="102"/>
      <c r="M38" s="103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121119.702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33635.982000000004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86126.214000000007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1357.5060000000003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5390.1+132536.55</f>
        <v>137926.65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-738520.84199999995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00"/>
      <c r="C45" s="100"/>
      <c r="D45" s="100"/>
      <c r="E45" s="99"/>
      <c r="F45" s="99"/>
      <c r="G45" s="99"/>
      <c r="H45" s="99"/>
      <c r="I45" s="99"/>
      <c r="J45" s="99"/>
      <c r="K45" s="100"/>
      <c r="L45" s="100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619502.43000000005</v>
      </c>
      <c r="H47" s="315"/>
      <c r="I47" s="107"/>
      <c r="J47" s="107"/>
      <c r="K47" s="106"/>
      <c r="L47" s="10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434.50098706413127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856179.85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99"/>
      <c r="J53" s="99"/>
      <c r="K53" s="100"/>
      <c r="L53" s="100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f>520513.98</f>
        <v>520513.98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5842.779729051681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116446.6</v>
      </c>
      <c r="H57" s="315"/>
      <c r="I57" s="99"/>
      <c r="J57" s="99"/>
      <c r="K57" s="100"/>
      <c r="L57" s="100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99"/>
      <c r="J58" s="99"/>
      <c r="K58" s="100"/>
      <c r="L58" s="100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9557.7009001636652</v>
      </c>
      <c r="H59" s="315"/>
      <c r="I59" s="99"/>
      <c r="J59" s="99"/>
      <c r="K59" s="100"/>
      <c r="L59" s="100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f>233590.21</f>
        <v>233590.21</v>
      </c>
      <c r="H60" s="315"/>
      <c r="I60" s="99"/>
      <c r="J60" s="99"/>
      <c r="K60" s="100"/>
      <c r="L60" s="100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99"/>
      <c r="J61" s="99"/>
      <c r="K61" s="100"/>
      <c r="L61" s="100"/>
      <c r="M61" s="22"/>
      <c r="N61" s="104"/>
      <c r="O61" s="104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1926.0487804878048</v>
      </c>
      <c r="H62" s="315"/>
      <c r="I62" s="99"/>
      <c r="J62" s="99"/>
      <c r="K62" s="100"/>
      <c r="L62" s="100"/>
      <c r="M62" s="22"/>
      <c r="N62" s="104"/>
      <c r="O62" s="104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f>9476.16</f>
        <v>9476.16</v>
      </c>
      <c r="H63" s="315"/>
      <c r="I63" s="99"/>
      <c r="J63" s="99"/>
      <c r="K63" s="100"/>
      <c r="L63" s="100"/>
      <c r="M63" s="22"/>
      <c r="N63" s="104"/>
      <c r="O63" s="104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1736206.8</v>
      </c>
      <c r="H64" s="315"/>
      <c r="I64" s="99"/>
      <c r="J64" s="99"/>
      <c r="K64" s="100"/>
      <c r="L64" s="100"/>
      <c r="M64" s="22"/>
      <c r="N64" s="104"/>
      <c r="O64" s="104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1759295.65</v>
      </c>
      <c r="H65" s="315"/>
      <c r="I65" s="99"/>
      <c r="J65" s="99"/>
      <c r="K65" s="100"/>
      <c r="L65" s="100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596413.58000000007</v>
      </c>
      <c r="H66" s="475"/>
      <c r="I66" s="99"/>
      <c r="J66" s="99"/>
      <c r="K66" s="100"/>
      <c r="L66" s="100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04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99"/>
      <c r="J68" s="99"/>
      <c r="K68" s="100"/>
      <c r="L68" s="100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99"/>
      <c r="J69" s="99"/>
      <c r="K69" s="100"/>
      <c r="L69" s="100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99"/>
      <c r="J70" s="99"/>
      <c r="K70" s="100"/>
      <c r="L70" s="100"/>
      <c r="M70" s="22"/>
      <c r="N70" s="104"/>
      <c r="O70" s="104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99"/>
      <c r="J71" s="99"/>
      <c r="K71" s="100"/>
      <c r="L71" s="100"/>
      <c r="M71" s="22"/>
      <c r="N71" s="104"/>
      <c r="O71" s="104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99"/>
      <c r="J72" s="99"/>
      <c r="K72" s="100"/>
      <c r="L72" s="100"/>
      <c r="M72" s="22"/>
      <c r="N72" s="104"/>
      <c r="O72" s="104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99"/>
      <c r="J73" s="99"/>
      <c r="K73" s="100"/>
      <c r="L73" s="100"/>
      <c r="M73" s="22"/>
      <c r="N73" s="104"/>
      <c r="O73" s="104"/>
      <c r="P73" s="2"/>
      <c r="Q73" s="2"/>
    </row>
    <row r="74" spans="1:17" ht="59.25" customHeight="1" x14ac:dyDescent="0.3">
      <c r="I74" s="99"/>
      <c r="J74" s="99"/>
      <c r="K74" s="100"/>
      <c r="L74" s="100"/>
      <c r="M74" s="22"/>
      <c r="N74" s="104"/>
      <c r="O74" s="104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99"/>
      <c r="J75" s="99"/>
      <c r="K75" s="100"/>
      <c r="L75" s="100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04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04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04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E27:F27"/>
    <mergeCell ref="G27:H27"/>
    <mergeCell ref="I27:J27"/>
    <mergeCell ref="K27:M27"/>
    <mergeCell ref="B27:D27"/>
    <mergeCell ref="B29:D29"/>
    <mergeCell ref="E29:F29"/>
    <mergeCell ref="G29:H29"/>
    <mergeCell ref="K29:M29"/>
    <mergeCell ref="B32:D32"/>
    <mergeCell ref="E32:F32"/>
    <mergeCell ref="G32:H32"/>
    <mergeCell ref="K32:M32"/>
    <mergeCell ref="B30:D30"/>
    <mergeCell ref="E30:F30"/>
    <mergeCell ref="G30:H30"/>
    <mergeCell ref="K30:M30"/>
    <mergeCell ref="B31:D31"/>
    <mergeCell ref="E31:F31"/>
    <mergeCell ref="G31:H31"/>
    <mergeCell ref="K31:M31"/>
    <mergeCell ref="I29:J31"/>
    <mergeCell ref="I32:J32"/>
    <mergeCell ref="B35:D35"/>
    <mergeCell ref="E35:F35"/>
    <mergeCell ref="G35:H35"/>
    <mergeCell ref="K35:M35"/>
    <mergeCell ref="B36:D36"/>
    <mergeCell ref="E36:F36"/>
    <mergeCell ref="G36:H36"/>
    <mergeCell ref="K36:M36"/>
    <mergeCell ref="B33:D33"/>
    <mergeCell ref="E33:F33"/>
    <mergeCell ref="G33:H33"/>
    <mergeCell ref="B34:D34"/>
    <mergeCell ref="E34:F34"/>
    <mergeCell ref="G34:H34"/>
    <mergeCell ref="I34:J34"/>
    <mergeCell ref="I33:J33"/>
    <mergeCell ref="K33:M33"/>
    <mergeCell ref="I35:J36"/>
    <mergeCell ref="B37:D37"/>
    <mergeCell ref="E37:F37"/>
    <mergeCell ref="G37:H37"/>
    <mergeCell ref="K37:M37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B40:D40"/>
    <mergeCell ref="G39:H39"/>
    <mergeCell ref="I39:J39"/>
    <mergeCell ref="G40:H40"/>
    <mergeCell ref="G41:H41"/>
    <mergeCell ref="G38:H38"/>
    <mergeCell ref="I37:J38"/>
    <mergeCell ref="E44:F44"/>
    <mergeCell ref="K44:M44"/>
    <mergeCell ref="B42:D42"/>
    <mergeCell ref="E42:F42"/>
    <mergeCell ref="K42:M42"/>
    <mergeCell ref="B43:D43"/>
    <mergeCell ref="E43:F43"/>
    <mergeCell ref="K43:M43"/>
    <mergeCell ref="B44:D44"/>
    <mergeCell ref="G42:H42"/>
    <mergeCell ref="G43:H43"/>
    <mergeCell ref="G44:H44"/>
    <mergeCell ref="I44:J44"/>
    <mergeCell ref="I40:J42"/>
    <mergeCell ref="I43:J43"/>
    <mergeCell ref="G46:H46"/>
    <mergeCell ref="I46:J46"/>
    <mergeCell ref="B56:F56"/>
    <mergeCell ref="G56:H56"/>
    <mergeCell ref="I56:J56"/>
    <mergeCell ref="K56:L56"/>
    <mergeCell ref="I48:J48"/>
    <mergeCell ref="K48:L48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9:F49"/>
    <mergeCell ref="G49:H49"/>
    <mergeCell ref="I50:J50"/>
    <mergeCell ref="K50:L50"/>
    <mergeCell ref="B55:H55"/>
    <mergeCell ref="I55:J55"/>
    <mergeCell ref="K55:L55"/>
    <mergeCell ref="I76:J76"/>
    <mergeCell ref="K76:L76"/>
    <mergeCell ref="B52:F52"/>
    <mergeCell ref="G52:H52"/>
    <mergeCell ref="I52:J52"/>
    <mergeCell ref="K52:L52"/>
    <mergeCell ref="B54:F54"/>
    <mergeCell ref="G54:H54"/>
    <mergeCell ref="I54:J54"/>
    <mergeCell ref="K54:L54"/>
    <mergeCell ref="B53:F53"/>
    <mergeCell ref="G53:H53"/>
    <mergeCell ref="B66:F66"/>
    <mergeCell ref="G66:H66"/>
    <mergeCell ref="B62:F62"/>
    <mergeCell ref="G62:H62"/>
    <mergeCell ref="B64:F64"/>
    <mergeCell ref="G64:H64"/>
    <mergeCell ref="B65:F65"/>
    <mergeCell ref="G65:H65"/>
    <mergeCell ref="B63:F63"/>
    <mergeCell ref="G63:H63"/>
    <mergeCell ref="B61:H61"/>
    <mergeCell ref="B59:F59"/>
    <mergeCell ref="B57:F57"/>
    <mergeCell ref="G57:H57"/>
    <mergeCell ref="B58:H58"/>
    <mergeCell ref="B60:F60"/>
    <mergeCell ref="G60:H60"/>
    <mergeCell ref="I51:J51"/>
    <mergeCell ref="K51:L51"/>
    <mergeCell ref="B51:H51"/>
    <mergeCell ref="G59:H5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19" zoomScale="68" zoomScaleNormal="68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139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2035.5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39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2035.5</v>
      </c>
      <c r="E15" s="400"/>
      <c r="F15" s="400"/>
      <c r="G15" s="400"/>
      <c r="H15" s="400"/>
      <c r="I15" s="502"/>
      <c r="J15" s="400"/>
      <c r="K15" s="400"/>
      <c r="L15" s="498"/>
      <c r="M15" s="238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38"/>
      <c r="N16" s="238"/>
      <c r="O16" s="238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123546.9</v>
      </c>
      <c r="F17" s="407"/>
      <c r="G17" s="408"/>
      <c r="H17" s="238"/>
      <c r="I17" s="238"/>
      <c r="J17" s="238"/>
      <c r="K17" s="238"/>
      <c r="L17" s="238"/>
      <c r="M17" s="238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f>597216.35</f>
        <v>597216.35</v>
      </c>
      <c r="F18" s="411"/>
      <c r="G18" s="412"/>
      <c r="H18" s="238"/>
      <c r="I18" s="238"/>
      <c r="J18" s="238"/>
      <c r="K18" s="238"/>
      <c r="L18" s="238"/>
      <c r="M18" s="238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10947.46</f>
        <v>10947.46</v>
      </c>
      <c r="F19" s="448"/>
      <c r="G19" s="449"/>
      <c r="H19" s="238"/>
      <c r="I19" s="238"/>
      <c r="J19" s="238"/>
      <c r="K19" s="238"/>
      <c r="L19" s="238"/>
      <c r="M19" s="238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f>560311.57</f>
        <v>560311.56999999995</v>
      </c>
      <c r="F20" s="411"/>
      <c r="G20" s="412"/>
      <c r="H20" s="238"/>
      <c r="I20" s="238"/>
      <c r="J20" s="238"/>
      <c r="K20" s="238"/>
      <c r="L20" s="238"/>
      <c r="M20" s="238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f>8750.75</f>
        <v>8750.75</v>
      </c>
      <c r="F21" s="448"/>
      <c r="G21" s="449"/>
      <c r="H21" s="238"/>
      <c r="I21" s="238"/>
      <c r="J21" s="238"/>
      <c r="K21" s="238"/>
      <c r="L21" s="238"/>
      <c r="M21" s="238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162648.39000000001</v>
      </c>
      <c r="F22" s="411"/>
      <c r="G22" s="412"/>
      <c r="H22" s="238"/>
      <c r="I22" s="238"/>
      <c r="J22" s="238"/>
      <c r="K22" s="238"/>
      <c r="L22" s="238"/>
      <c r="M22" s="238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274356.75</v>
      </c>
      <c r="F23" s="457"/>
      <c r="G23" s="458"/>
      <c r="H23" s="238"/>
      <c r="I23" s="234"/>
      <c r="J23" s="234"/>
      <c r="K23" s="234"/>
      <c r="L23" s="234"/>
      <c r="M23" s="234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970158.49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145456.82999999999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70713.26999999999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73766.52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977.04000000000008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92330.28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92330.28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99658.08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72545.22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27112.86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2442.6000000000004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2076.21</v>
      </c>
      <c r="F38" s="363"/>
      <c r="G38" s="364" t="s">
        <v>100</v>
      </c>
      <c r="H38" s="365"/>
      <c r="I38" s="463"/>
      <c r="J38" s="464"/>
      <c r="K38" s="230"/>
      <c r="L38" s="231"/>
      <c r="M38" s="232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98070.39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27234.99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69736.23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1099.17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1823.2+528300.9</f>
        <v>530124.1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-126739.42000000004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29"/>
      <c r="C45" s="229"/>
      <c r="D45" s="229"/>
      <c r="E45" s="228"/>
      <c r="F45" s="228"/>
      <c r="G45" s="228"/>
      <c r="H45" s="228"/>
      <c r="I45" s="228"/>
      <c r="J45" s="228"/>
      <c r="K45" s="229"/>
      <c r="L45" s="229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278776.96000000002</v>
      </c>
      <c r="H47" s="315"/>
      <c r="I47" s="237"/>
      <c r="J47" s="237"/>
      <c r="K47" s="236"/>
      <c r="L47" s="23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301.36682246547815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593840.31000000006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28"/>
      <c r="J53" s="228"/>
      <c r="K53" s="229"/>
      <c r="L53" s="229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448794.37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4542.1530356246867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90525.11</v>
      </c>
      <c r="H57" s="315"/>
      <c r="I57" s="228"/>
      <c r="J57" s="228"/>
      <c r="K57" s="229"/>
      <c r="L57" s="229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28"/>
      <c r="J58" s="228"/>
      <c r="K58" s="229"/>
      <c r="L58" s="229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7817.5626022913257</v>
      </c>
      <c r="H59" s="315"/>
      <c r="I59" s="228"/>
      <c r="J59" s="228"/>
      <c r="K59" s="229"/>
      <c r="L59" s="229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191061.23</v>
      </c>
      <c r="H60" s="315"/>
      <c r="I60" s="228"/>
      <c r="J60" s="228"/>
      <c r="K60" s="229"/>
      <c r="L60" s="229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28"/>
      <c r="J61" s="228"/>
      <c r="K61" s="229"/>
      <c r="L61" s="229"/>
      <c r="M61" s="22"/>
      <c r="N61" s="233"/>
      <c r="O61" s="233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1417.9939024390244</v>
      </c>
      <c r="H62" s="315"/>
      <c r="I62" s="228"/>
      <c r="J62" s="228"/>
      <c r="K62" s="229"/>
      <c r="L62" s="229"/>
      <c r="M62" s="22"/>
      <c r="N62" s="233"/>
      <c r="O62" s="233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6976.53</v>
      </c>
      <c r="H63" s="315"/>
      <c r="I63" s="228"/>
      <c r="J63" s="228"/>
      <c r="K63" s="229"/>
      <c r="L63" s="229"/>
      <c r="M63" s="22"/>
      <c r="N63" s="233"/>
      <c r="O63" s="233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1331197.55</v>
      </c>
      <c r="H64" s="315"/>
      <c r="I64" s="228"/>
      <c r="J64" s="228"/>
      <c r="K64" s="229"/>
      <c r="L64" s="229"/>
      <c r="M64" s="22"/>
      <c r="N64" s="233"/>
      <c r="O64" s="233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1268135</v>
      </c>
      <c r="H65" s="315"/>
      <c r="I65" s="228"/>
      <c r="J65" s="228"/>
      <c r="K65" s="229"/>
      <c r="L65" s="229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341839.51</v>
      </c>
      <c r="H66" s="475"/>
      <c r="I66" s="228"/>
      <c r="J66" s="228"/>
      <c r="K66" s="229"/>
      <c r="L66" s="229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33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28"/>
      <c r="J68" s="228"/>
      <c r="K68" s="229"/>
      <c r="L68" s="229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28"/>
      <c r="J69" s="228"/>
      <c r="K69" s="229"/>
      <c r="L69" s="229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28"/>
      <c r="J70" s="228"/>
      <c r="K70" s="229"/>
      <c r="L70" s="229"/>
      <c r="M70" s="22"/>
      <c r="N70" s="233"/>
      <c r="O70" s="233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28"/>
      <c r="J71" s="228"/>
      <c r="K71" s="229"/>
      <c r="L71" s="229"/>
      <c r="M71" s="22"/>
      <c r="N71" s="233"/>
      <c r="O71" s="233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28"/>
      <c r="J72" s="228"/>
      <c r="K72" s="229"/>
      <c r="L72" s="229"/>
      <c r="M72" s="22"/>
      <c r="N72" s="233"/>
      <c r="O72" s="233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28"/>
      <c r="J73" s="228"/>
      <c r="K73" s="229"/>
      <c r="L73" s="229"/>
      <c r="M73" s="22"/>
      <c r="N73" s="233"/>
      <c r="O73" s="233"/>
      <c r="P73" s="2"/>
      <c r="Q73" s="2"/>
    </row>
    <row r="74" spans="1:17" ht="59.25" customHeight="1" x14ac:dyDescent="0.3">
      <c r="I74" s="228"/>
      <c r="J74" s="228"/>
      <c r="K74" s="229"/>
      <c r="L74" s="229"/>
      <c r="M74" s="22"/>
      <c r="N74" s="233"/>
      <c r="O74" s="233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28"/>
      <c r="J75" s="228"/>
      <c r="K75" s="229"/>
      <c r="L75" s="229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33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33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33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65:F65"/>
    <mergeCell ref="G65:H65"/>
    <mergeCell ref="B66:F66"/>
    <mergeCell ref="G66:H66"/>
    <mergeCell ref="B63:F63"/>
    <mergeCell ref="G63:H63"/>
    <mergeCell ref="I76:J76"/>
    <mergeCell ref="K76:L76"/>
    <mergeCell ref="B59:F59"/>
    <mergeCell ref="G59:H59"/>
    <mergeCell ref="B58:H58"/>
    <mergeCell ref="B60:F60"/>
    <mergeCell ref="G60:H60"/>
    <mergeCell ref="B61:H61"/>
    <mergeCell ref="B62:F62"/>
    <mergeCell ref="G62:H62"/>
    <mergeCell ref="B64:F64"/>
    <mergeCell ref="G64:H64"/>
    <mergeCell ref="B56:F56"/>
    <mergeCell ref="G56:H56"/>
    <mergeCell ref="I56:J56"/>
    <mergeCell ref="K56:L56"/>
    <mergeCell ref="B55:H55"/>
    <mergeCell ref="I55:J55"/>
    <mergeCell ref="K55:L55"/>
    <mergeCell ref="B57:F57"/>
    <mergeCell ref="G57:H57"/>
    <mergeCell ref="B49:F49"/>
    <mergeCell ref="G49:H49"/>
    <mergeCell ref="I50:J50"/>
    <mergeCell ref="K50:L50"/>
    <mergeCell ref="I51:J51"/>
    <mergeCell ref="K51:L51"/>
    <mergeCell ref="I49:J49"/>
    <mergeCell ref="K49:L49"/>
    <mergeCell ref="B50:F50"/>
    <mergeCell ref="G50:H50"/>
    <mergeCell ref="B51:H51"/>
    <mergeCell ref="B52:F52"/>
    <mergeCell ref="G52:H52"/>
    <mergeCell ref="I52:J52"/>
    <mergeCell ref="K52:L52"/>
    <mergeCell ref="B54:F54"/>
    <mergeCell ref="G54:H54"/>
    <mergeCell ref="G46:H46"/>
    <mergeCell ref="I46:J46"/>
    <mergeCell ref="I48:J48"/>
    <mergeCell ref="K48:L48"/>
    <mergeCell ref="B46:F46"/>
    <mergeCell ref="K46:L46"/>
    <mergeCell ref="B47:F47"/>
    <mergeCell ref="G47:H47"/>
    <mergeCell ref="B48:H48"/>
    <mergeCell ref="G42:H42"/>
    <mergeCell ref="G43:H43"/>
    <mergeCell ref="G38:H38"/>
    <mergeCell ref="I40:J42"/>
    <mergeCell ref="I43:J43"/>
    <mergeCell ref="E44:F44"/>
    <mergeCell ref="K44:M44"/>
    <mergeCell ref="B42:D42"/>
    <mergeCell ref="E42:F42"/>
    <mergeCell ref="K42:M42"/>
    <mergeCell ref="B43:D43"/>
    <mergeCell ref="E43:F43"/>
    <mergeCell ref="K43:M43"/>
    <mergeCell ref="B44:D44"/>
    <mergeCell ref="G44:H44"/>
    <mergeCell ref="I44:J44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B40:D40"/>
    <mergeCell ref="G39:H39"/>
    <mergeCell ref="I39:J39"/>
    <mergeCell ref="G40:H40"/>
    <mergeCell ref="G41:H41"/>
    <mergeCell ref="B35:D35"/>
    <mergeCell ref="E35:F35"/>
    <mergeCell ref="G35:H35"/>
    <mergeCell ref="B36:D36"/>
    <mergeCell ref="E36:F36"/>
    <mergeCell ref="G36:H36"/>
    <mergeCell ref="K36:M36"/>
    <mergeCell ref="B37:D37"/>
    <mergeCell ref="E37:F37"/>
    <mergeCell ref="G37:H37"/>
    <mergeCell ref="K37:M37"/>
    <mergeCell ref="I35:J36"/>
    <mergeCell ref="K35:M35"/>
    <mergeCell ref="I37:J38"/>
    <mergeCell ref="B32:D32"/>
    <mergeCell ref="E32:F32"/>
    <mergeCell ref="G32:H32"/>
    <mergeCell ref="K32:M32"/>
    <mergeCell ref="I32:J32"/>
    <mergeCell ref="B33:D33"/>
    <mergeCell ref="E33:F33"/>
    <mergeCell ref="G33:H33"/>
    <mergeCell ref="B34:D34"/>
    <mergeCell ref="E34:F34"/>
    <mergeCell ref="G34:H34"/>
    <mergeCell ref="I34:J34"/>
    <mergeCell ref="K33:M33"/>
    <mergeCell ref="I33:J33"/>
    <mergeCell ref="B27:D27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E27:F27"/>
    <mergeCell ref="G27:H27"/>
    <mergeCell ref="I27:J27"/>
    <mergeCell ref="K27:M27"/>
    <mergeCell ref="I29:J31"/>
    <mergeCell ref="B30:D30"/>
    <mergeCell ref="E30:F30"/>
    <mergeCell ref="G30:H30"/>
    <mergeCell ref="K30:M30"/>
    <mergeCell ref="B31:D31"/>
    <mergeCell ref="E31:F31"/>
    <mergeCell ref="G31:H31"/>
    <mergeCell ref="K31:M31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1:D21"/>
    <mergeCell ref="E21:G21"/>
    <mergeCell ref="A22:D22"/>
    <mergeCell ref="E22:G22"/>
    <mergeCell ref="J15:K16"/>
    <mergeCell ref="A18:D18"/>
    <mergeCell ref="E18:G18"/>
    <mergeCell ref="A19:D19"/>
    <mergeCell ref="E19:G19"/>
    <mergeCell ref="K11:K12"/>
    <mergeCell ref="M11:M12"/>
    <mergeCell ref="F12:G12"/>
    <mergeCell ref="H12:I12"/>
    <mergeCell ref="F13:G13"/>
    <mergeCell ref="H13:I13"/>
    <mergeCell ref="L15:L16"/>
    <mergeCell ref="A20:D20"/>
    <mergeCell ref="E20:G20"/>
    <mergeCell ref="A17:D17"/>
    <mergeCell ref="E17:G17"/>
    <mergeCell ref="I54:J54"/>
    <mergeCell ref="K54:L54"/>
    <mergeCell ref="B53:F53"/>
    <mergeCell ref="G53:H5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3" zoomScale="69" zoomScaleNormal="69" workbookViewId="0">
      <selection sqref="A1:O1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140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99"/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1998.1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300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1998.1</v>
      </c>
      <c r="E15" s="400"/>
      <c r="F15" s="400"/>
      <c r="G15" s="400"/>
      <c r="H15" s="400"/>
      <c r="I15" s="502"/>
      <c r="J15" s="400"/>
      <c r="K15" s="400"/>
      <c r="L15" s="498"/>
      <c r="M15" s="238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38"/>
      <c r="N16" s="238"/>
      <c r="O16" s="238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210406.96</v>
      </c>
      <c r="F17" s="407"/>
      <c r="G17" s="408"/>
      <c r="H17" s="238"/>
      <c r="I17" s="238"/>
      <c r="J17" s="238"/>
      <c r="K17" s="238"/>
      <c r="L17" s="238"/>
      <c r="M17" s="238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f>586242.44</f>
        <v>586242.43999999994</v>
      </c>
      <c r="F18" s="411"/>
      <c r="G18" s="412"/>
      <c r="H18" s="238"/>
      <c r="I18" s="238"/>
      <c r="J18" s="238"/>
      <c r="K18" s="238"/>
      <c r="L18" s="238"/>
      <c r="M18" s="238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10947.46</f>
        <v>10947.46</v>
      </c>
      <c r="F19" s="448"/>
      <c r="G19" s="449"/>
      <c r="H19" s="238"/>
      <c r="I19" s="238"/>
      <c r="J19" s="238"/>
      <c r="K19" s="238"/>
      <c r="L19" s="238"/>
      <c r="M19" s="238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f>544677.79</f>
        <v>544677.79</v>
      </c>
      <c r="F20" s="411"/>
      <c r="G20" s="412"/>
      <c r="H20" s="238"/>
      <c r="I20" s="238"/>
      <c r="J20" s="238"/>
      <c r="K20" s="238"/>
      <c r="L20" s="238"/>
      <c r="M20" s="238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f>8750.75</f>
        <v>8750.75</v>
      </c>
      <c r="F21" s="448"/>
      <c r="G21" s="449"/>
      <c r="H21" s="238"/>
      <c r="I21" s="238"/>
      <c r="J21" s="238"/>
      <c r="K21" s="238"/>
      <c r="L21" s="238"/>
      <c r="M21" s="238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254168.31999999983</v>
      </c>
      <c r="F22" s="411"/>
      <c r="G22" s="412"/>
      <c r="H22" s="238"/>
      <c r="I22" s="238"/>
      <c r="J22" s="238"/>
      <c r="K22" s="238"/>
      <c r="L22" s="238"/>
      <c r="M22" s="238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-51909.78</v>
      </c>
      <c r="F23" s="457"/>
      <c r="G23" s="458"/>
      <c r="H23" s="238"/>
      <c r="I23" s="234"/>
      <c r="J23" s="234"/>
      <c r="K23" s="234"/>
      <c r="L23" s="234"/>
      <c r="M23" s="234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1353074.5179999999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142784.226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69413.994000000006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72411.144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959.08799999999997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90633.815999999992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90633.815999999992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97826.975999999995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71212.284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26614.691999999995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2397.7200000000003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2038.0620000000001</v>
      </c>
      <c r="F38" s="363"/>
      <c r="G38" s="364" t="s">
        <v>100</v>
      </c>
      <c r="H38" s="365"/>
      <c r="I38" s="463"/>
      <c r="J38" s="464"/>
      <c r="K38" s="230"/>
      <c r="L38" s="231"/>
      <c r="M38" s="232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96268.457999999999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26734.578000000001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68454.905999999988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1078.9740000000002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919907.27+1217.99</f>
        <v>921125.26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-851555.75799999991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29"/>
      <c r="C45" s="229"/>
      <c r="D45" s="229"/>
      <c r="E45" s="228"/>
      <c r="F45" s="228"/>
      <c r="G45" s="228"/>
      <c r="H45" s="228"/>
      <c r="I45" s="228"/>
      <c r="J45" s="228"/>
      <c r="K45" s="229"/>
      <c r="L45" s="229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565669.02</v>
      </c>
      <c r="H47" s="315"/>
      <c r="I47" s="237"/>
      <c r="J47" s="237"/>
      <c r="K47" s="236"/>
      <c r="L47" s="23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398.54008901339262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785319.26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28"/>
      <c r="J53" s="228"/>
      <c r="K53" s="229"/>
      <c r="L53" s="229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480195.78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4882.0602107375817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97299.46</v>
      </c>
      <c r="H57" s="315"/>
      <c r="I57" s="228"/>
      <c r="J57" s="228"/>
      <c r="K57" s="229"/>
      <c r="L57" s="229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28"/>
      <c r="J58" s="228"/>
      <c r="K58" s="229"/>
      <c r="L58" s="229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8383.4938625204577</v>
      </c>
      <c r="H59" s="315"/>
      <c r="I59" s="228"/>
      <c r="J59" s="228"/>
      <c r="K59" s="229"/>
      <c r="L59" s="229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204892.59</v>
      </c>
      <c r="H60" s="315"/>
      <c r="I60" s="228"/>
      <c r="J60" s="228"/>
      <c r="K60" s="229"/>
      <c r="L60" s="229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28"/>
      <c r="J61" s="228"/>
      <c r="K61" s="229"/>
      <c r="L61" s="229"/>
      <c r="M61" s="22"/>
      <c r="N61" s="233"/>
      <c r="O61" s="233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1358.6443089430893</v>
      </c>
      <c r="H62" s="315"/>
      <c r="I62" s="228"/>
      <c r="J62" s="228"/>
      <c r="K62" s="229"/>
      <c r="L62" s="229"/>
      <c r="M62" s="22"/>
      <c r="N62" s="233"/>
      <c r="O62" s="233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6684.53</v>
      </c>
      <c r="H63" s="315"/>
      <c r="I63" s="228"/>
      <c r="J63" s="228"/>
      <c r="K63" s="229"/>
      <c r="L63" s="229"/>
      <c r="M63" s="22"/>
      <c r="N63" s="233"/>
      <c r="O63" s="233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1574391.62</v>
      </c>
      <c r="H64" s="315"/>
      <c r="I64" s="228"/>
      <c r="J64" s="228"/>
      <c r="K64" s="229"/>
      <c r="L64" s="229"/>
      <c r="M64" s="22"/>
      <c r="N64" s="233"/>
      <c r="O64" s="233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f>1453436.14</f>
        <v>1453436.14</v>
      </c>
      <c r="H65" s="315"/>
      <c r="I65" s="228"/>
      <c r="J65" s="228"/>
      <c r="K65" s="229"/>
      <c r="L65" s="229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686624.50000000023</v>
      </c>
      <c r="H66" s="475"/>
      <c r="I66" s="228"/>
      <c r="J66" s="228"/>
      <c r="K66" s="229"/>
      <c r="L66" s="229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33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28"/>
      <c r="J68" s="228"/>
      <c r="K68" s="229"/>
      <c r="L68" s="229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28"/>
      <c r="J69" s="228"/>
      <c r="K69" s="229"/>
      <c r="L69" s="229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28"/>
      <c r="J70" s="228"/>
      <c r="K70" s="229"/>
      <c r="L70" s="229"/>
      <c r="M70" s="22"/>
      <c r="N70" s="233"/>
      <c r="O70" s="233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28"/>
      <c r="J71" s="228"/>
      <c r="K71" s="229"/>
      <c r="L71" s="229"/>
      <c r="M71" s="22"/>
      <c r="N71" s="233"/>
      <c r="O71" s="233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28"/>
      <c r="J72" s="228"/>
      <c r="K72" s="229"/>
      <c r="L72" s="229"/>
      <c r="M72" s="22"/>
      <c r="N72" s="233"/>
      <c r="O72" s="233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28"/>
      <c r="J73" s="228"/>
      <c r="K73" s="229"/>
      <c r="L73" s="229"/>
      <c r="M73" s="22"/>
      <c r="N73" s="233"/>
      <c r="O73" s="233"/>
      <c r="P73" s="2"/>
      <c r="Q73" s="2"/>
    </row>
    <row r="74" spans="1:17" ht="59.25" customHeight="1" x14ac:dyDescent="0.3">
      <c r="I74" s="228"/>
      <c r="J74" s="228"/>
      <c r="K74" s="229"/>
      <c r="L74" s="229"/>
      <c r="M74" s="22"/>
      <c r="N74" s="233"/>
      <c r="O74" s="233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28"/>
      <c r="J75" s="228"/>
      <c r="K75" s="229"/>
      <c r="L75" s="229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33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33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33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65:F65"/>
    <mergeCell ref="G65:H65"/>
    <mergeCell ref="B66:F66"/>
    <mergeCell ref="G66:H66"/>
    <mergeCell ref="B63:F63"/>
    <mergeCell ref="G63:H63"/>
    <mergeCell ref="I76:J76"/>
    <mergeCell ref="K76:L76"/>
    <mergeCell ref="B59:F59"/>
    <mergeCell ref="G59:H59"/>
    <mergeCell ref="B58:H58"/>
    <mergeCell ref="B60:F60"/>
    <mergeCell ref="G60:H60"/>
    <mergeCell ref="B61:H61"/>
    <mergeCell ref="B62:F62"/>
    <mergeCell ref="G62:H62"/>
    <mergeCell ref="B64:F64"/>
    <mergeCell ref="G64:H64"/>
    <mergeCell ref="B56:F56"/>
    <mergeCell ref="G56:H56"/>
    <mergeCell ref="I56:J56"/>
    <mergeCell ref="K56:L56"/>
    <mergeCell ref="B55:H55"/>
    <mergeCell ref="I55:J55"/>
    <mergeCell ref="K55:L55"/>
    <mergeCell ref="B57:F57"/>
    <mergeCell ref="G57:H57"/>
    <mergeCell ref="B49:F49"/>
    <mergeCell ref="G49:H49"/>
    <mergeCell ref="I50:J50"/>
    <mergeCell ref="K50:L50"/>
    <mergeCell ref="I51:J51"/>
    <mergeCell ref="K51:L51"/>
    <mergeCell ref="I49:J49"/>
    <mergeCell ref="K49:L49"/>
    <mergeCell ref="B50:F50"/>
    <mergeCell ref="G50:H50"/>
    <mergeCell ref="B51:H51"/>
    <mergeCell ref="B52:F52"/>
    <mergeCell ref="G52:H52"/>
    <mergeCell ref="I52:J52"/>
    <mergeCell ref="K52:L52"/>
    <mergeCell ref="B54:F54"/>
    <mergeCell ref="G54:H54"/>
    <mergeCell ref="G46:H46"/>
    <mergeCell ref="I46:J46"/>
    <mergeCell ref="I48:J48"/>
    <mergeCell ref="K48:L48"/>
    <mergeCell ref="B46:F46"/>
    <mergeCell ref="K46:L46"/>
    <mergeCell ref="B47:F47"/>
    <mergeCell ref="G47:H47"/>
    <mergeCell ref="B48:H48"/>
    <mergeCell ref="G42:H42"/>
    <mergeCell ref="G43:H43"/>
    <mergeCell ref="G38:H38"/>
    <mergeCell ref="I40:J42"/>
    <mergeCell ref="I43:J43"/>
    <mergeCell ref="E44:F44"/>
    <mergeCell ref="K44:M44"/>
    <mergeCell ref="B42:D42"/>
    <mergeCell ref="E42:F42"/>
    <mergeCell ref="K42:M42"/>
    <mergeCell ref="B43:D43"/>
    <mergeCell ref="E43:F43"/>
    <mergeCell ref="K43:M43"/>
    <mergeCell ref="B44:D44"/>
    <mergeCell ref="G44:H44"/>
    <mergeCell ref="I44:J44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B40:D40"/>
    <mergeCell ref="G39:H39"/>
    <mergeCell ref="I39:J39"/>
    <mergeCell ref="G40:H40"/>
    <mergeCell ref="G41:H41"/>
    <mergeCell ref="B35:D35"/>
    <mergeCell ref="E35:F35"/>
    <mergeCell ref="G35:H35"/>
    <mergeCell ref="B36:D36"/>
    <mergeCell ref="E36:F36"/>
    <mergeCell ref="G36:H36"/>
    <mergeCell ref="K36:M36"/>
    <mergeCell ref="B37:D37"/>
    <mergeCell ref="E37:F37"/>
    <mergeCell ref="G37:H37"/>
    <mergeCell ref="K37:M37"/>
    <mergeCell ref="I35:J36"/>
    <mergeCell ref="K35:M35"/>
    <mergeCell ref="I37:J38"/>
    <mergeCell ref="B32:D32"/>
    <mergeCell ref="E32:F32"/>
    <mergeCell ref="G32:H32"/>
    <mergeCell ref="K32:M32"/>
    <mergeCell ref="I32:J32"/>
    <mergeCell ref="B33:D33"/>
    <mergeCell ref="E33:F33"/>
    <mergeCell ref="G33:H33"/>
    <mergeCell ref="B34:D34"/>
    <mergeCell ref="E34:F34"/>
    <mergeCell ref="G34:H34"/>
    <mergeCell ref="I34:J34"/>
    <mergeCell ref="K33:M33"/>
    <mergeCell ref="I33:J33"/>
    <mergeCell ref="B27:D27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E27:F27"/>
    <mergeCell ref="G27:H27"/>
    <mergeCell ref="I27:J27"/>
    <mergeCell ref="K27:M27"/>
    <mergeCell ref="I29:J31"/>
    <mergeCell ref="B30:D30"/>
    <mergeCell ref="E30:F30"/>
    <mergeCell ref="G30:H30"/>
    <mergeCell ref="K30:M30"/>
    <mergeCell ref="B31:D31"/>
    <mergeCell ref="E31:F31"/>
    <mergeCell ref="G31:H31"/>
    <mergeCell ref="K31:M31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1:D21"/>
    <mergeCell ref="E21:G21"/>
    <mergeCell ref="A22:D22"/>
    <mergeCell ref="E22:G22"/>
    <mergeCell ref="J15:K16"/>
    <mergeCell ref="A18:D18"/>
    <mergeCell ref="E18:G18"/>
    <mergeCell ref="A19:D19"/>
    <mergeCell ref="E19:G19"/>
    <mergeCell ref="K11:K12"/>
    <mergeCell ref="M11:M12"/>
    <mergeCell ref="F12:G12"/>
    <mergeCell ref="H12:I12"/>
    <mergeCell ref="F13:G13"/>
    <mergeCell ref="H13:I13"/>
    <mergeCell ref="L15:L16"/>
    <mergeCell ref="A20:D20"/>
    <mergeCell ref="E20:G20"/>
    <mergeCell ref="A17:D17"/>
    <mergeCell ref="E17:G17"/>
    <mergeCell ref="I54:J54"/>
    <mergeCell ref="K54:L54"/>
    <mergeCell ref="B53:F53"/>
    <mergeCell ref="G53:H5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16" zoomScale="64" zoomScaleNormal="64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97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35"/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372.6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39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372.6</v>
      </c>
      <c r="E15" s="400"/>
      <c r="F15" s="400"/>
      <c r="G15" s="400"/>
      <c r="H15" s="400"/>
      <c r="I15" s="502"/>
      <c r="J15" s="400"/>
      <c r="K15" s="400"/>
      <c r="L15" s="498"/>
      <c r="M15" s="238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38"/>
      <c r="N16" s="238"/>
      <c r="O16" s="238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19379.599999999999</v>
      </c>
      <c r="F17" s="407"/>
      <c r="G17" s="408"/>
      <c r="H17" s="238"/>
      <c r="I17" s="238"/>
      <c r="J17" s="238"/>
      <c r="K17" s="238"/>
      <c r="L17" s="238"/>
      <c r="M17" s="238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109320.82</v>
      </c>
      <c r="F18" s="411"/>
      <c r="G18" s="412"/>
      <c r="H18" s="238"/>
      <c r="I18" s="238"/>
      <c r="J18" s="238"/>
      <c r="K18" s="238"/>
      <c r="L18" s="238"/>
      <c r="M18" s="238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2627.12</v>
      </c>
      <c r="F19" s="448"/>
      <c r="G19" s="449"/>
      <c r="H19" s="238"/>
      <c r="I19" s="238"/>
      <c r="J19" s="238"/>
      <c r="K19" s="238"/>
      <c r="L19" s="238"/>
      <c r="M19" s="238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108214.63</v>
      </c>
      <c r="F20" s="411"/>
      <c r="G20" s="412"/>
      <c r="H20" s="238"/>
      <c r="I20" s="238"/>
      <c r="J20" s="238"/>
      <c r="K20" s="238"/>
      <c r="L20" s="238"/>
      <c r="M20" s="238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430.87</v>
      </c>
      <c r="F21" s="448"/>
      <c r="G21" s="449"/>
      <c r="H21" s="238"/>
      <c r="I21" s="238"/>
      <c r="J21" s="238"/>
      <c r="K21" s="238"/>
      <c r="L21" s="238"/>
      <c r="M21" s="238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22682.040000000005</v>
      </c>
      <c r="F22" s="411"/>
      <c r="G22" s="412"/>
      <c r="H22" s="238"/>
      <c r="I22" s="238"/>
      <c r="J22" s="238"/>
      <c r="K22" s="238"/>
      <c r="L22" s="238"/>
      <c r="M22" s="238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-351705.58</v>
      </c>
      <c r="F23" s="457"/>
      <c r="G23" s="458"/>
      <c r="H23" s="238"/>
      <c r="I23" s="234"/>
      <c r="J23" s="234"/>
      <c r="K23" s="234"/>
      <c r="L23" s="234"/>
      <c r="M23" s="234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113770.04800000001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26625.996000000003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12944.124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13503.024000000001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178.84800000000001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16901.136000000002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16901.136000000002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18242.495999999999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13279.464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4963.0320000000011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447.12000000000006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380.05200000000008</v>
      </c>
      <c r="F38" s="363"/>
      <c r="G38" s="364" t="s">
        <v>100</v>
      </c>
      <c r="H38" s="365"/>
      <c r="I38" s="463"/>
      <c r="J38" s="464"/>
      <c r="K38" s="230"/>
      <c r="L38" s="231"/>
      <c r="M38" s="232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17951.868000000002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4985.3880000000008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12765.276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201.20400000000004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1557.14+31664.24</f>
        <v>33221.380000000005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-356830.12800000003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29"/>
      <c r="C45" s="229"/>
      <c r="D45" s="229"/>
      <c r="E45" s="228"/>
      <c r="F45" s="228"/>
      <c r="G45" s="228"/>
      <c r="H45" s="228"/>
      <c r="I45" s="228"/>
      <c r="J45" s="228"/>
      <c r="K45" s="229"/>
      <c r="L45" s="229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36611.82</v>
      </c>
      <c r="H47" s="315"/>
      <c r="I47" s="237"/>
      <c r="J47" s="237"/>
      <c r="K47" s="236"/>
      <c r="L47" s="23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78.99687387401103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155662.54999999999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28"/>
      <c r="J53" s="228"/>
      <c r="K53" s="229"/>
      <c r="L53" s="229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91811.29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949.06874059207223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18914.939999999999</v>
      </c>
      <c r="H57" s="315"/>
      <c r="I57" s="228"/>
      <c r="J57" s="228"/>
      <c r="K57" s="229"/>
      <c r="L57" s="229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28"/>
      <c r="J58" s="228"/>
      <c r="K58" s="229"/>
      <c r="L58" s="229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1636.606792144026</v>
      </c>
      <c r="H59" s="315"/>
      <c r="I59" s="228"/>
      <c r="J59" s="228"/>
      <c r="K59" s="229"/>
      <c r="L59" s="229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39998.67</v>
      </c>
      <c r="H60" s="315"/>
      <c r="I60" s="228"/>
      <c r="J60" s="228"/>
      <c r="K60" s="229"/>
      <c r="L60" s="229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28"/>
      <c r="J61" s="228"/>
      <c r="K61" s="229"/>
      <c r="L61" s="229"/>
      <c r="M61" s="22"/>
      <c r="N61" s="233"/>
      <c r="O61" s="233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238.42479674796746</v>
      </c>
      <c r="H62" s="315"/>
      <c r="I62" s="228"/>
      <c r="J62" s="228"/>
      <c r="K62" s="229"/>
      <c r="L62" s="229"/>
      <c r="M62" s="22"/>
      <c r="N62" s="233"/>
      <c r="O62" s="233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1173.05</v>
      </c>
      <c r="H63" s="315"/>
      <c r="I63" s="228"/>
      <c r="J63" s="228"/>
      <c r="K63" s="229"/>
      <c r="L63" s="229"/>
      <c r="M63" s="22"/>
      <c r="N63" s="233"/>
      <c r="O63" s="233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307560.49999999994</v>
      </c>
      <c r="H64" s="315"/>
      <c r="I64" s="228"/>
      <c r="J64" s="228"/>
      <c r="K64" s="229"/>
      <c r="L64" s="229"/>
      <c r="M64" s="22"/>
      <c r="N64" s="233"/>
      <c r="O64" s="233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f>305809.21</f>
        <v>305809.21000000002</v>
      </c>
      <c r="H65" s="315"/>
      <c r="I65" s="228"/>
      <c r="J65" s="228"/>
      <c r="K65" s="229"/>
      <c r="L65" s="229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38363.109999999928</v>
      </c>
      <c r="H66" s="475"/>
      <c r="I66" s="228"/>
      <c r="J66" s="228"/>
      <c r="K66" s="229"/>
      <c r="L66" s="229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33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28"/>
      <c r="J68" s="228"/>
      <c r="K68" s="229"/>
      <c r="L68" s="229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28"/>
      <c r="J69" s="228"/>
      <c r="K69" s="229"/>
      <c r="L69" s="229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28"/>
      <c r="J70" s="228"/>
      <c r="K70" s="229"/>
      <c r="L70" s="229"/>
      <c r="M70" s="22"/>
      <c r="N70" s="233"/>
      <c r="O70" s="233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28"/>
      <c r="J71" s="228"/>
      <c r="K71" s="229"/>
      <c r="L71" s="229"/>
      <c r="M71" s="22"/>
      <c r="N71" s="233"/>
      <c r="O71" s="233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28"/>
      <c r="J72" s="228"/>
      <c r="K72" s="229"/>
      <c r="L72" s="229"/>
      <c r="M72" s="22"/>
      <c r="N72" s="233"/>
      <c r="O72" s="233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28"/>
      <c r="J73" s="228"/>
      <c r="K73" s="229"/>
      <c r="L73" s="229"/>
      <c r="M73" s="22"/>
      <c r="N73" s="233"/>
      <c r="O73" s="233"/>
      <c r="P73" s="2"/>
      <c r="Q73" s="2"/>
    </row>
    <row r="74" spans="1:17" ht="59.25" customHeight="1" x14ac:dyDescent="0.3">
      <c r="I74" s="228"/>
      <c r="J74" s="228"/>
      <c r="K74" s="229"/>
      <c r="L74" s="229"/>
      <c r="M74" s="22"/>
      <c r="N74" s="233"/>
      <c r="O74" s="233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28"/>
      <c r="J75" s="228"/>
      <c r="K75" s="229"/>
      <c r="L75" s="229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33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33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33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G65:H65"/>
    <mergeCell ref="B66:F66"/>
    <mergeCell ref="G66:H66"/>
    <mergeCell ref="I76:J76"/>
    <mergeCell ref="K76:L76"/>
    <mergeCell ref="B59:F59"/>
    <mergeCell ref="G59:H59"/>
    <mergeCell ref="B62:F62"/>
    <mergeCell ref="G62:H62"/>
    <mergeCell ref="B64:F64"/>
    <mergeCell ref="G64:H64"/>
    <mergeCell ref="B65:F65"/>
    <mergeCell ref="B58:H58"/>
    <mergeCell ref="B60:F60"/>
    <mergeCell ref="G60:H60"/>
    <mergeCell ref="B61:H61"/>
    <mergeCell ref="B63:F63"/>
    <mergeCell ref="G63:H6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B27:D27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E27:F27"/>
    <mergeCell ref="G27:H27"/>
    <mergeCell ref="I27:J27"/>
    <mergeCell ref="K27:M27"/>
    <mergeCell ref="I29:J31"/>
    <mergeCell ref="B30:D30"/>
    <mergeCell ref="E30:F30"/>
    <mergeCell ref="G30:H30"/>
    <mergeCell ref="K30:M30"/>
    <mergeCell ref="B31:D31"/>
    <mergeCell ref="E31:F31"/>
    <mergeCell ref="G31:H31"/>
    <mergeCell ref="K31:M31"/>
    <mergeCell ref="I32:J32"/>
    <mergeCell ref="K35:M35"/>
    <mergeCell ref="B36:D36"/>
    <mergeCell ref="E36:F36"/>
    <mergeCell ref="G36:H36"/>
    <mergeCell ref="K36:M36"/>
    <mergeCell ref="I35:J36"/>
    <mergeCell ref="B32:D32"/>
    <mergeCell ref="E32:F32"/>
    <mergeCell ref="G32:H32"/>
    <mergeCell ref="K32:M32"/>
    <mergeCell ref="B33:D33"/>
    <mergeCell ref="E33:F33"/>
    <mergeCell ref="G33:H33"/>
    <mergeCell ref="I33:J33"/>
    <mergeCell ref="K33:M33"/>
    <mergeCell ref="G42:H42"/>
    <mergeCell ref="G43:H43"/>
    <mergeCell ref="B34:D34"/>
    <mergeCell ref="E34:F34"/>
    <mergeCell ref="G34:H34"/>
    <mergeCell ref="I34:J34"/>
    <mergeCell ref="B35:D35"/>
    <mergeCell ref="E35:F35"/>
    <mergeCell ref="G35:H35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37:J38"/>
    <mergeCell ref="B37:D37"/>
    <mergeCell ref="E37:F37"/>
    <mergeCell ref="G37:H37"/>
    <mergeCell ref="K37:M37"/>
    <mergeCell ref="K40:M40"/>
    <mergeCell ref="B41:D41"/>
    <mergeCell ref="E41:F41"/>
    <mergeCell ref="B52:F52"/>
    <mergeCell ref="G52:H52"/>
    <mergeCell ref="I52:J52"/>
    <mergeCell ref="K52:L52"/>
    <mergeCell ref="B49:F49"/>
    <mergeCell ref="G49:H49"/>
    <mergeCell ref="I50:J50"/>
    <mergeCell ref="K50:L50"/>
    <mergeCell ref="I51:J51"/>
    <mergeCell ref="K51:L51"/>
    <mergeCell ref="I49:J49"/>
    <mergeCell ref="K49:L49"/>
    <mergeCell ref="B50:F50"/>
    <mergeCell ref="G50:H50"/>
    <mergeCell ref="B51:H51"/>
    <mergeCell ref="G46:H46"/>
    <mergeCell ref="I46:J46"/>
    <mergeCell ref="I48:J48"/>
    <mergeCell ref="K48:L48"/>
    <mergeCell ref="B44:D44"/>
    <mergeCell ref="E44:F44"/>
    <mergeCell ref="K44:M44"/>
    <mergeCell ref="B42:D42"/>
    <mergeCell ref="E42:F42"/>
    <mergeCell ref="K42:M42"/>
    <mergeCell ref="I40:J42"/>
    <mergeCell ref="I43:J43"/>
    <mergeCell ref="B46:F46"/>
    <mergeCell ref="K46:L46"/>
    <mergeCell ref="B47:F47"/>
    <mergeCell ref="G47:H47"/>
    <mergeCell ref="B48:H48"/>
    <mergeCell ref="B43:D43"/>
    <mergeCell ref="E43:F43"/>
    <mergeCell ref="K43:M43"/>
    <mergeCell ref="G44:H44"/>
    <mergeCell ref="I44:J44"/>
    <mergeCell ref="B40:D40"/>
    <mergeCell ref="E40:F40"/>
    <mergeCell ref="B53:F53"/>
    <mergeCell ref="G53:H53"/>
    <mergeCell ref="B55:H55"/>
    <mergeCell ref="I55:J55"/>
    <mergeCell ref="K55:L55"/>
    <mergeCell ref="B57:F57"/>
    <mergeCell ref="G57:H57"/>
    <mergeCell ref="B54:F54"/>
    <mergeCell ref="G54:H54"/>
    <mergeCell ref="I54:J54"/>
    <mergeCell ref="K54:L54"/>
    <mergeCell ref="B56:F56"/>
    <mergeCell ref="G56:H56"/>
    <mergeCell ref="I56:J56"/>
    <mergeCell ref="K56:L56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61" zoomScale="68" zoomScaleNormal="68" workbookViewId="0">
      <selection activeCell="G62" sqref="G62:H62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98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141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369.4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50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369.4</v>
      </c>
      <c r="E15" s="400"/>
      <c r="F15" s="400"/>
      <c r="G15" s="400"/>
      <c r="H15" s="400"/>
      <c r="I15" s="502"/>
      <c r="J15" s="400"/>
      <c r="K15" s="400"/>
      <c r="L15" s="498"/>
      <c r="M15" s="251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51"/>
      <c r="N16" s="251"/>
      <c r="O16" s="251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22550.27</v>
      </c>
      <c r="F17" s="407"/>
      <c r="G17" s="408"/>
      <c r="H17" s="251"/>
      <c r="I17" s="251"/>
      <c r="J17" s="251"/>
      <c r="K17" s="251"/>
      <c r="L17" s="251"/>
      <c r="M17" s="251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108382.1</v>
      </c>
      <c r="F18" s="411"/>
      <c r="G18" s="412"/>
      <c r="H18" s="251"/>
      <c r="I18" s="251"/>
      <c r="J18" s="251"/>
      <c r="K18" s="251"/>
      <c r="L18" s="251"/>
      <c r="M18" s="251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42.37</v>
      </c>
      <c r="F19" s="448"/>
      <c r="G19" s="449"/>
      <c r="H19" s="251"/>
      <c r="I19" s="251"/>
      <c r="J19" s="251"/>
      <c r="K19" s="251"/>
      <c r="L19" s="251"/>
      <c r="M19" s="251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117227.83</v>
      </c>
      <c r="F20" s="411"/>
      <c r="G20" s="412"/>
      <c r="H20" s="251"/>
      <c r="I20" s="251"/>
      <c r="J20" s="251"/>
      <c r="K20" s="251"/>
      <c r="L20" s="251"/>
      <c r="M20" s="251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42.26</v>
      </c>
      <c r="F21" s="448"/>
      <c r="G21" s="449"/>
      <c r="H21" s="251"/>
      <c r="I21" s="251"/>
      <c r="J21" s="251"/>
      <c r="K21" s="251"/>
      <c r="L21" s="251"/>
      <c r="M21" s="251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13704.650000000003</v>
      </c>
      <c r="F22" s="411"/>
      <c r="G22" s="412"/>
      <c r="H22" s="251"/>
      <c r="I22" s="251"/>
      <c r="J22" s="251"/>
      <c r="K22" s="251"/>
      <c r="L22" s="251"/>
      <c r="M22" s="251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3034.24</v>
      </c>
      <c r="F23" s="457"/>
      <c r="G23" s="458"/>
      <c r="H23" s="251"/>
      <c r="I23" s="249"/>
      <c r="J23" s="249"/>
      <c r="K23" s="249"/>
      <c r="L23" s="249"/>
      <c r="M23" s="249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106887.66200000001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26397.324000000004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12832.956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13387.056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177.31200000000001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16755.984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16755.984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18462.612000000001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2.61*6*D15+3.5*D15*6</f>
        <v>13542.204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4920.4079999999994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443.28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/>
      <c r="F38" s="363"/>
      <c r="G38" s="364" t="s">
        <v>100</v>
      </c>
      <c r="H38" s="365"/>
      <c r="I38" s="463"/>
      <c r="J38" s="464"/>
      <c r="K38" s="244"/>
      <c r="L38" s="245"/>
      <c r="M38" s="24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17797.691999999999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4942.5720000000001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12655.643999999998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199.476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2660.38+24370.39</f>
        <v>27030.77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13416.667999999991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41"/>
      <c r="C45" s="241"/>
      <c r="D45" s="241"/>
      <c r="E45" s="240"/>
      <c r="F45" s="240"/>
      <c r="G45" s="240"/>
      <c r="H45" s="240"/>
      <c r="I45" s="240"/>
      <c r="J45" s="240"/>
      <c r="K45" s="241"/>
      <c r="L45" s="241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94755.14</v>
      </c>
      <c r="H47" s="315"/>
      <c r="I47" s="243"/>
      <c r="J47" s="243"/>
      <c r="K47" s="242"/>
      <c r="L47" s="242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78.318585732482774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154325.99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40"/>
      <c r="J53" s="240"/>
      <c r="K53" s="241"/>
      <c r="L53" s="241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156250.62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1509.8374310085298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30091.06</v>
      </c>
      <c r="H57" s="315"/>
      <c r="I57" s="240"/>
      <c r="J57" s="240"/>
      <c r="K57" s="241"/>
      <c r="L57" s="241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40"/>
      <c r="J58" s="240"/>
      <c r="K58" s="241"/>
      <c r="L58" s="241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2673.1935351882157</v>
      </c>
      <c r="H59" s="315"/>
      <c r="I59" s="240"/>
      <c r="J59" s="240"/>
      <c r="K59" s="241"/>
      <c r="L59" s="241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65332.85</v>
      </c>
      <c r="H60" s="315"/>
      <c r="I60" s="240"/>
      <c r="J60" s="240"/>
      <c r="K60" s="241"/>
      <c r="L60" s="241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40"/>
      <c r="J61" s="240"/>
      <c r="K61" s="241"/>
      <c r="L61" s="241"/>
      <c r="M61" s="22"/>
      <c r="N61" s="247"/>
      <c r="O61" s="24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G63/3.45</f>
        <v>401.61449275362315</v>
      </c>
      <c r="H62" s="315"/>
      <c r="I62" s="240"/>
      <c r="J62" s="240"/>
      <c r="K62" s="241"/>
      <c r="L62" s="241"/>
      <c r="M62" s="22"/>
      <c r="N62" s="247"/>
      <c r="O62" s="24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1385.57</v>
      </c>
      <c r="H63" s="315"/>
      <c r="I63" s="240"/>
      <c r="J63" s="240"/>
      <c r="K63" s="241"/>
      <c r="L63" s="241"/>
      <c r="M63" s="22"/>
      <c r="N63" s="247"/>
      <c r="O63" s="24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407386.08999999997</v>
      </c>
      <c r="H64" s="315"/>
      <c r="I64" s="240"/>
      <c r="J64" s="240"/>
      <c r="K64" s="241"/>
      <c r="L64" s="241"/>
      <c r="M64" s="22"/>
      <c r="N64" s="247"/>
      <c r="O64" s="24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437133.45</v>
      </c>
      <c r="H65" s="315"/>
      <c r="I65" s="240"/>
      <c r="J65" s="240"/>
      <c r="K65" s="241"/>
      <c r="L65" s="241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65007.77999999997</v>
      </c>
      <c r="H66" s="475"/>
      <c r="I66" s="240"/>
      <c r="J66" s="240"/>
      <c r="K66" s="241"/>
      <c r="L66" s="241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4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40"/>
      <c r="J68" s="240"/>
      <c r="K68" s="241"/>
      <c r="L68" s="241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40"/>
      <c r="J69" s="240"/>
      <c r="K69" s="241"/>
      <c r="L69" s="241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40"/>
      <c r="J70" s="240"/>
      <c r="K70" s="241"/>
      <c r="L70" s="241"/>
      <c r="M70" s="22"/>
      <c r="N70" s="247"/>
      <c r="O70" s="24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40"/>
      <c r="J71" s="240"/>
      <c r="K71" s="241"/>
      <c r="L71" s="241"/>
      <c r="M71" s="22"/>
      <c r="N71" s="247"/>
      <c r="O71" s="24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40"/>
      <c r="J72" s="240"/>
      <c r="K72" s="241"/>
      <c r="L72" s="241"/>
      <c r="M72" s="22"/>
      <c r="N72" s="247"/>
      <c r="O72" s="24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40"/>
      <c r="J73" s="240"/>
      <c r="K73" s="241"/>
      <c r="L73" s="241"/>
      <c r="M73" s="22"/>
      <c r="N73" s="247"/>
      <c r="O73" s="247"/>
      <c r="P73" s="2"/>
      <c r="Q73" s="2"/>
    </row>
    <row r="74" spans="1:17" ht="59.25" customHeight="1" x14ac:dyDescent="0.3">
      <c r="I74" s="240"/>
      <c r="J74" s="240"/>
      <c r="K74" s="241"/>
      <c r="L74" s="241"/>
      <c r="M74" s="22"/>
      <c r="N74" s="247"/>
      <c r="O74" s="24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40"/>
      <c r="J75" s="240"/>
      <c r="K75" s="241"/>
      <c r="L75" s="241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4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4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4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I50:J50"/>
    <mergeCell ref="K50:L50"/>
    <mergeCell ref="B54:F54"/>
    <mergeCell ref="G54:H54"/>
    <mergeCell ref="I54:J54"/>
    <mergeCell ref="K54:L54"/>
    <mergeCell ref="B56:F56"/>
    <mergeCell ref="G56:H56"/>
    <mergeCell ref="I56:J56"/>
    <mergeCell ref="K56:L56"/>
    <mergeCell ref="B53:F53"/>
    <mergeCell ref="G53:H53"/>
    <mergeCell ref="B55:H55"/>
    <mergeCell ref="I55:J55"/>
    <mergeCell ref="K55:L55"/>
    <mergeCell ref="I32:J32"/>
    <mergeCell ref="I33:J33"/>
    <mergeCell ref="K33:M33"/>
    <mergeCell ref="I35:J36"/>
    <mergeCell ref="G39:H39"/>
    <mergeCell ref="I39:J39"/>
    <mergeCell ref="G40:H40"/>
    <mergeCell ref="I37:J38"/>
    <mergeCell ref="G38:H38"/>
    <mergeCell ref="I40:J42"/>
    <mergeCell ref="B64:F64"/>
    <mergeCell ref="G64:H64"/>
    <mergeCell ref="B65:F65"/>
    <mergeCell ref="G65:H65"/>
    <mergeCell ref="B66:F66"/>
    <mergeCell ref="G66:H66"/>
    <mergeCell ref="I76:J76"/>
    <mergeCell ref="K76:L76"/>
    <mergeCell ref="B62:F62"/>
    <mergeCell ref="G62:H62"/>
    <mergeCell ref="B59:F59"/>
    <mergeCell ref="G59:H59"/>
    <mergeCell ref="B57:F57"/>
    <mergeCell ref="G57:H57"/>
    <mergeCell ref="B58:H58"/>
    <mergeCell ref="B60:F60"/>
    <mergeCell ref="G60:H60"/>
    <mergeCell ref="B61:H61"/>
    <mergeCell ref="B63:F63"/>
    <mergeCell ref="G63:H63"/>
    <mergeCell ref="G46:H46"/>
    <mergeCell ref="I46:J46"/>
    <mergeCell ref="G41:H41"/>
    <mergeCell ref="G42:H42"/>
    <mergeCell ref="I51:J51"/>
    <mergeCell ref="K51:L51"/>
    <mergeCell ref="B52:F52"/>
    <mergeCell ref="G52:H52"/>
    <mergeCell ref="I52:J52"/>
    <mergeCell ref="K52:L52"/>
    <mergeCell ref="B51:H51"/>
    <mergeCell ref="I48:J48"/>
    <mergeCell ref="K48:L48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38:D38"/>
    <mergeCell ref="E38:F38"/>
    <mergeCell ref="B39:D39"/>
    <mergeCell ref="E39:F39"/>
    <mergeCell ref="K39:M39"/>
    <mergeCell ref="B44:D44"/>
    <mergeCell ref="E44:F44"/>
    <mergeCell ref="K44:M44"/>
    <mergeCell ref="B42:D42"/>
    <mergeCell ref="E42:F42"/>
    <mergeCell ref="K42:M42"/>
    <mergeCell ref="B43:D43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E43:F43"/>
    <mergeCell ref="K43:M43"/>
    <mergeCell ref="B36:D36"/>
    <mergeCell ref="E36:F36"/>
    <mergeCell ref="G36:H36"/>
    <mergeCell ref="K36:M36"/>
    <mergeCell ref="B37:D37"/>
    <mergeCell ref="E37:F37"/>
    <mergeCell ref="G37:H37"/>
    <mergeCell ref="K37:M3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E26:F26"/>
    <mergeCell ref="G26:H26"/>
    <mergeCell ref="I26:J26"/>
    <mergeCell ref="K26:M26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K29:M29"/>
    <mergeCell ref="E27:F27"/>
    <mergeCell ref="G27:H27"/>
    <mergeCell ref="I27:J27"/>
    <mergeCell ref="B27:D27"/>
    <mergeCell ref="A20:D20"/>
    <mergeCell ref="E20:G20"/>
    <mergeCell ref="A21:D21"/>
    <mergeCell ref="E21:G21"/>
    <mergeCell ref="A22:D22"/>
    <mergeCell ref="E22:G22"/>
    <mergeCell ref="A24:A25"/>
    <mergeCell ref="B24:D25"/>
    <mergeCell ref="E24:F25"/>
    <mergeCell ref="G24:H25"/>
    <mergeCell ref="I24:J25"/>
    <mergeCell ref="K24:M25"/>
    <mergeCell ref="B26:D26"/>
    <mergeCell ref="K27:M27"/>
    <mergeCell ref="I29:J31"/>
    <mergeCell ref="A18:D18"/>
    <mergeCell ref="E18:G18"/>
    <mergeCell ref="A19:D19"/>
    <mergeCell ref="E19:G19"/>
    <mergeCell ref="A17:D17"/>
    <mergeCell ref="E17:G17"/>
    <mergeCell ref="A23:D23"/>
    <mergeCell ref="E23:G23"/>
    <mergeCell ref="B29:D29"/>
    <mergeCell ref="E29:F29"/>
    <mergeCell ref="G29:H2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J15:K16"/>
    <mergeCell ref="L15:L16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61" zoomScale="69" zoomScaleNormal="69" workbookViewId="0">
      <selection activeCell="G62" sqref="G62:H62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99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141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377.3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50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377.3</v>
      </c>
      <c r="E15" s="400"/>
      <c r="F15" s="400"/>
      <c r="G15" s="400"/>
      <c r="H15" s="400"/>
      <c r="I15" s="502"/>
      <c r="J15" s="400"/>
      <c r="K15" s="400"/>
      <c r="L15" s="498"/>
      <c r="M15" s="251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51"/>
      <c r="N16" s="251"/>
      <c r="O16" s="251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14769.68</v>
      </c>
      <c r="F17" s="407"/>
      <c r="G17" s="408"/>
      <c r="H17" s="251"/>
      <c r="I17" s="251"/>
      <c r="J17" s="251"/>
      <c r="K17" s="251"/>
      <c r="L17" s="251"/>
      <c r="M17" s="251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110699.86</v>
      </c>
      <c r="F18" s="411"/>
      <c r="G18" s="412"/>
      <c r="H18" s="251"/>
      <c r="I18" s="251"/>
      <c r="J18" s="251"/>
      <c r="K18" s="251"/>
      <c r="L18" s="251"/>
      <c r="M18" s="251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42.37</v>
      </c>
      <c r="F19" s="448"/>
      <c r="G19" s="449"/>
      <c r="H19" s="251"/>
      <c r="I19" s="251"/>
      <c r="J19" s="251"/>
      <c r="K19" s="251"/>
      <c r="L19" s="251"/>
      <c r="M19" s="251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112706.92</v>
      </c>
      <c r="F20" s="411"/>
      <c r="G20" s="412"/>
      <c r="H20" s="251"/>
      <c r="I20" s="251"/>
      <c r="J20" s="251"/>
      <c r="K20" s="251"/>
      <c r="L20" s="251"/>
      <c r="M20" s="251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42.26</v>
      </c>
      <c r="F21" s="448"/>
      <c r="G21" s="449"/>
      <c r="H21" s="251"/>
      <c r="I21" s="251"/>
      <c r="J21" s="251"/>
      <c r="K21" s="251"/>
      <c r="L21" s="251"/>
      <c r="M21" s="251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12762.730000000005</v>
      </c>
      <c r="F22" s="411"/>
      <c r="G22" s="412"/>
      <c r="H22" s="251"/>
      <c r="I22" s="251"/>
      <c r="J22" s="251"/>
      <c r="K22" s="251"/>
      <c r="L22" s="251"/>
      <c r="M22" s="251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13277.12</v>
      </c>
      <c r="F23" s="457"/>
      <c r="G23" s="458"/>
      <c r="H23" s="251"/>
      <c r="I23" s="249"/>
      <c r="J23" s="249"/>
      <c r="K23" s="249"/>
      <c r="L23" s="249"/>
      <c r="M23" s="249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204619.62400000001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26961.858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13107.402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13673.352000000001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181.10400000000004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17114.328000000001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17114.328000000001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18857.453999999998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2.61*6*D15+3.5*D15*6</f>
        <v>13831.817999999999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5025.6360000000004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452.76000000000005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/>
      <c r="F38" s="363"/>
      <c r="G38" s="364" t="s">
        <v>100</v>
      </c>
      <c r="H38" s="365"/>
      <c r="I38" s="463"/>
      <c r="J38" s="464"/>
      <c r="K38" s="244"/>
      <c r="L38" s="245"/>
      <c r="M38" s="24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18178.313999999998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5048.2740000000003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12926.297999999999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203.74200000000002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120154.97+2899.94</f>
        <v>123054.91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-78593.324000000022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41"/>
      <c r="C45" s="241"/>
      <c r="D45" s="241"/>
      <c r="E45" s="240"/>
      <c r="F45" s="240"/>
      <c r="G45" s="240"/>
      <c r="H45" s="240"/>
      <c r="I45" s="240"/>
      <c r="J45" s="240"/>
      <c r="K45" s="241"/>
      <c r="L45" s="241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64473.21</v>
      </c>
      <c r="H47" s="315"/>
      <c r="I47" s="243"/>
      <c r="J47" s="243"/>
      <c r="K47" s="242"/>
      <c r="L47" s="242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79.993504153789161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157626.4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40"/>
      <c r="J53" s="240"/>
      <c r="K53" s="241"/>
      <c r="L53" s="241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133612.38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1276.3336678374312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25437.33</v>
      </c>
      <c r="H57" s="315"/>
      <c r="I57" s="240"/>
      <c r="J57" s="240"/>
      <c r="K57" s="241"/>
      <c r="L57" s="241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40"/>
      <c r="J58" s="240"/>
      <c r="K58" s="241"/>
      <c r="L58" s="241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2276.4926350245501</v>
      </c>
      <c r="H59" s="315"/>
      <c r="I59" s="240"/>
      <c r="J59" s="240"/>
      <c r="K59" s="241"/>
      <c r="L59" s="241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55637.48</v>
      </c>
      <c r="H60" s="315"/>
      <c r="I60" s="240"/>
      <c r="J60" s="240"/>
      <c r="K60" s="241"/>
      <c r="L60" s="241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40"/>
      <c r="J61" s="240"/>
      <c r="K61" s="241"/>
      <c r="L61" s="241"/>
      <c r="M61" s="22"/>
      <c r="N61" s="247"/>
      <c r="O61" s="24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G63/3.45</f>
        <v>407.17971014492753</v>
      </c>
      <c r="H62" s="315"/>
      <c r="I62" s="240"/>
      <c r="J62" s="240"/>
      <c r="K62" s="241"/>
      <c r="L62" s="241"/>
      <c r="M62" s="22"/>
      <c r="N62" s="247"/>
      <c r="O62" s="24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1404.77</v>
      </c>
      <c r="H63" s="315"/>
      <c r="I63" s="240"/>
      <c r="J63" s="240"/>
      <c r="K63" s="241"/>
      <c r="L63" s="241"/>
      <c r="M63" s="22"/>
      <c r="N63" s="247"/>
      <c r="O63" s="24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373718.36000000004</v>
      </c>
      <c r="H64" s="315"/>
      <c r="I64" s="240"/>
      <c r="J64" s="240"/>
      <c r="K64" s="241"/>
      <c r="L64" s="241"/>
      <c r="M64" s="22"/>
      <c r="N64" s="247"/>
      <c r="O64" s="24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398034.85</v>
      </c>
      <c r="H65" s="315"/>
      <c r="I65" s="240"/>
      <c r="J65" s="240"/>
      <c r="K65" s="241"/>
      <c r="L65" s="241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40156.720000000088</v>
      </c>
      <c r="H66" s="475"/>
      <c r="I66" s="240"/>
      <c r="J66" s="240"/>
      <c r="K66" s="241"/>
      <c r="L66" s="241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4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40"/>
      <c r="J68" s="240"/>
      <c r="K68" s="241"/>
      <c r="L68" s="241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40"/>
      <c r="J69" s="240"/>
      <c r="K69" s="241"/>
      <c r="L69" s="241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40"/>
      <c r="J70" s="240"/>
      <c r="K70" s="241"/>
      <c r="L70" s="241"/>
      <c r="M70" s="22"/>
      <c r="N70" s="247"/>
      <c r="O70" s="24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40"/>
      <c r="J71" s="240"/>
      <c r="K71" s="241"/>
      <c r="L71" s="241"/>
      <c r="M71" s="22"/>
      <c r="N71" s="247"/>
      <c r="O71" s="24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40"/>
      <c r="J72" s="240"/>
      <c r="K72" s="241"/>
      <c r="L72" s="241"/>
      <c r="M72" s="22"/>
      <c r="N72" s="247"/>
      <c r="O72" s="24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40"/>
      <c r="J73" s="240"/>
      <c r="K73" s="241"/>
      <c r="L73" s="241"/>
      <c r="M73" s="22"/>
      <c r="N73" s="247"/>
      <c r="O73" s="247"/>
      <c r="P73" s="2"/>
      <c r="Q73" s="2"/>
    </row>
    <row r="74" spans="1:17" ht="59.25" customHeight="1" x14ac:dyDescent="0.3">
      <c r="I74" s="240"/>
      <c r="J74" s="240"/>
      <c r="K74" s="241"/>
      <c r="L74" s="241"/>
      <c r="M74" s="22"/>
      <c r="N74" s="247"/>
      <c r="O74" s="24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40"/>
      <c r="J75" s="240"/>
      <c r="K75" s="241"/>
      <c r="L75" s="241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4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4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4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I50:J50"/>
    <mergeCell ref="K50:L50"/>
    <mergeCell ref="B54:F54"/>
    <mergeCell ref="G54:H54"/>
    <mergeCell ref="I54:J54"/>
    <mergeCell ref="K54:L54"/>
    <mergeCell ref="B56:F56"/>
    <mergeCell ref="G56:H56"/>
    <mergeCell ref="I56:J56"/>
    <mergeCell ref="K56:L56"/>
    <mergeCell ref="B53:F53"/>
    <mergeCell ref="G53:H53"/>
    <mergeCell ref="B55:H55"/>
    <mergeCell ref="I55:J55"/>
    <mergeCell ref="K55:L55"/>
    <mergeCell ref="I32:J32"/>
    <mergeCell ref="I33:J33"/>
    <mergeCell ref="K33:M33"/>
    <mergeCell ref="I35:J36"/>
    <mergeCell ref="G39:H39"/>
    <mergeCell ref="I39:J39"/>
    <mergeCell ref="G40:H40"/>
    <mergeCell ref="I37:J38"/>
    <mergeCell ref="G38:H38"/>
    <mergeCell ref="I40:J42"/>
    <mergeCell ref="B64:F64"/>
    <mergeCell ref="G64:H64"/>
    <mergeCell ref="B65:F65"/>
    <mergeCell ref="G65:H65"/>
    <mergeCell ref="B66:F66"/>
    <mergeCell ref="G66:H66"/>
    <mergeCell ref="I76:J76"/>
    <mergeCell ref="K76:L76"/>
    <mergeCell ref="B62:F62"/>
    <mergeCell ref="G62:H62"/>
    <mergeCell ref="B59:F59"/>
    <mergeCell ref="G59:H59"/>
    <mergeCell ref="B57:F57"/>
    <mergeCell ref="G57:H57"/>
    <mergeCell ref="B58:H58"/>
    <mergeCell ref="B60:F60"/>
    <mergeCell ref="G60:H60"/>
    <mergeCell ref="B61:H61"/>
    <mergeCell ref="B63:F63"/>
    <mergeCell ref="G63:H63"/>
    <mergeCell ref="G46:H46"/>
    <mergeCell ref="I46:J46"/>
    <mergeCell ref="G41:H41"/>
    <mergeCell ref="G42:H42"/>
    <mergeCell ref="I51:J51"/>
    <mergeCell ref="K51:L51"/>
    <mergeCell ref="B52:F52"/>
    <mergeCell ref="G52:H52"/>
    <mergeCell ref="I52:J52"/>
    <mergeCell ref="K52:L52"/>
    <mergeCell ref="B51:H51"/>
    <mergeCell ref="I48:J48"/>
    <mergeCell ref="K48:L48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38:D38"/>
    <mergeCell ref="E38:F38"/>
    <mergeCell ref="B39:D39"/>
    <mergeCell ref="E39:F39"/>
    <mergeCell ref="K39:M39"/>
    <mergeCell ref="B44:D44"/>
    <mergeCell ref="E44:F44"/>
    <mergeCell ref="K44:M44"/>
    <mergeCell ref="B42:D42"/>
    <mergeCell ref="E42:F42"/>
    <mergeCell ref="K42:M42"/>
    <mergeCell ref="B43:D43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E43:F43"/>
    <mergeCell ref="K43:M43"/>
    <mergeCell ref="B36:D36"/>
    <mergeCell ref="E36:F36"/>
    <mergeCell ref="G36:H36"/>
    <mergeCell ref="K36:M36"/>
    <mergeCell ref="B37:D37"/>
    <mergeCell ref="E37:F37"/>
    <mergeCell ref="G37:H37"/>
    <mergeCell ref="K37:M3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E26:F26"/>
    <mergeCell ref="G26:H26"/>
    <mergeCell ref="I26:J26"/>
    <mergeCell ref="K26:M26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K29:M29"/>
    <mergeCell ref="E27:F27"/>
    <mergeCell ref="G27:H27"/>
    <mergeCell ref="I27:J27"/>
    <mergeCell ref="B27:D27"/>
    <mergeCell ref="A20:D20"/>
    <mergeCell ref="E20:G20"/>
    <mergeCell ref="A21:D21"/>
    <mergeCell ref="E21:G21"/>
    <mergeCell ref="A22:D22"/>
    <mergeCell ref="E22:G22"/>
    <mergeCell ref="A24:A25"/>
    <mergeCell ref="B24:D25"/>
    <mergeCell ref="E24:F25"/>
    <mergeCell ref="G24:H25"/>
    <mergeCell ref="I24:J25"/>
    <mergeCell ref="K24:M25"/>
    <mergeCell ref="B26:D26"/>
    <mergeCell ref="K27:M27"/>
    <mergeCell ref="I29:J31"/>
    <mergeCell ref="A18:D18"/>
    <mergeCell ref="E18:G18"/>
    <mergeCell ref="A19:D19"/>
    <mergeCell ref="E19:G19"/>
    <mergeCell ref="A17:D17"/>
    <mergeCell ref="E17:G17"/>
    <mergeCell ref="A23:D23"/>
    <mergeCell ref="E23:G23"/>
    <mergeCell ref="B29:D29"/>
    <mergeCell ref="E29:F29"/>
    <mergeCell ref="G29:H2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J15:K16"/>
    <mergeCell ref="L15:L16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58" zoomScale="66" zoomScaleNormal="66" workbookViewId="0">
      <selection activeCell="G62" sqref="G62:H62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142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1526.6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50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1526.6</v>
      </c>
      <c r="E15" s="400"/>
      <c r="F15" s="400"/>
      <c r="G15" s="400"/>
      <c r="H15" s="400"/>
      <c r="I15" s="502"/>
      <c r="J15" s="400"/>
      <c r="K15" s="400"/>
      <c r="L15" s="498"/>
      <c r="M15" s="251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51"/>
      <c r="N16" s="251"/>
      <c r="O16" s="251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92378.29</v>
      </c>
      <c r="F17" s="407"/>
      <c r="G17" s="408"/>
      <c r="H17" s="251"/>
      <c r="I17" s="251"/>
      <c r="J17" s="251"/>
      <c r="K17" s="251"/>
      <c r="L17" s="251"/>
      <c r="M17" s="251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447904.55</v>
      </c>
      <c r="F18" s="411"/>
      <c r="G18" s="412"/>
      <c r="H18" s="251"/>
      <c r="I18" s="251"/>
      <c r="J18" s="251"/>
      <c r="K18" s="251"/>
      <c r="L18" s="251"/>
      <c r="M18" s="251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2669.49</v>
      </c>
      <c r="F19" s="448"/>
      <c r="G19" s="449"/>
      <c r="H19" s="251"/>
      <c r="I19" s="251"/>
      <c r="J19" s="251"/>
      <c r="K19" s="251"/>
      <c r="L19" s="251"/>
      <c r="M19" s="251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434694.52</v>
      </c>
      <c r="F20" s="411"/>
      <c r="G20" s="412"/>
      <c r="H20" s="251"/>
      <c r="I20" s="251"/>
      <c r="J20" s="251"/>
      <c r="K20" s="251"/>
      <c r="L20" s="251"/>
      <c r="M20" s="251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473.14</v>
      </c>
      <c r="F21" s="448"/>
      <c r="G21" s="449"/>
      <c r="H21" s="251"/>
      <c r="I21" s="251"/>
      <c r="J21" s="251"/>
      <c r="K21" s="251"/>
      <c r="L21" s="251"/>
      <c r="M21" s="251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107784.66999999994</v>
      </c>
      <c r="F22" s="411"/>
      <c r="G22" s="412"/>
      <c r="H22" s="251"/>
      <c r="I22" s="251"/>
      <c r="J22" s="251"/>
      <c r="K22" s="251"/>
      <c r="L22" s="251"/>
      <c r="M22" s="251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-393742.85</v>
      </c>
      <c r="F23" s="457"/>
      <c r="G23" s="458"/>
      <c r="H23" s="251"/>
      <c r="I23" s="249"/>
      <c r="J23" s="249"/>
      <c r="K23" s="249"/>
      <c r="L23" s="249"/>
      <c r="M23" s="249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369182.95800000004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109090.836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53034.084000000003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55323.983999999997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732.76800000000003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69246.576000000001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69246.576000000001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74742.335999999996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54408.023999999998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20334.311999999998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1831.92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1557.1320000000001</v>
      </c>
      <c r="F38" s="363"/>
      <c r="G38" s="364" t="s">
        <v>100</v>
      </c>
      <c r="H38" s="365"/>
      <c r="I38" s="463"/>
      <c r="J38" s="464"/>
      <c r="K38" s="244"/>
      <c r="L38" s="245"/>
      <c r="M38" s="24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73551.587999999989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20425.907999999999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52301.315999999992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824.36400000000003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4422.41+34740.16</f>
        <v>39162.570000000007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-327758.14799999999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41"/>
      <c r="C45" s="241"/>
      <c r="D45" s="241"/>
      <c r="E45" s="240"/>
      <c r="F45" s="240"/>
      <c r="G45" s="240"/>
      <c r="H45" s="240"/>
      <c r="I45" s="240"/>
      <c r="J45" s="240"/>
      <c r="K45" s="241"/>
      <c r="L45" s="241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265684.82</v>
      </c>
      <c r="H47" s="315"/>
      <c r="I47" s="243"/>
      <c r="J47" s="243"/>
      <c r="K47" s="242"/>
      <c r="L47" s="242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323.6625712386259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637773.86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40"/>
      <c r="J53" s="240"/>
      <c r="K53" s="241"/>
      <c r="L53" s="241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10580.015554440542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210859.71</v>
      </c>
      <c r="H57" s="315"/>
      <c r="I57" s="240"/>
      <c r="J57" s="240"/>
      <c r="K57" s="241"/>
      <c r="L57" s="241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40"/>
      <c r="J58" s="240"/>
      <c r="K58" s="241"/>
      <c r="L58" s="241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10571.34574468085</v>
      </c>
      <c r="H59" s="315"/>
      <c r="I59" s="240"/>
      <c r="J59" s="240"/>
      <c r="K59" s="241"/>
      <c r="L59" s="241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258363.69</v>
      </c>
      <c r="H60" s="315"/>
      <c r="I60" s="240"/>
      <c r="J60" s="240"/>
      <c r="K60" s="241"/>
      <c r="L60" s="241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40"/>
      <c r="J61" s="240"/>
      <c r="K61" s="241"/>
      <c r="L61" s="241"/>
      <c r="M61" s="22"/>
      <c r="N61" s="247"/>
      <c r="O61" s="24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1009.4369918699188</v>
      </c>
      <c r="H62" s="315"/>
      <c r="I62" s="240"/>
      <c r="J62" s="240"/>
      <c r="K62" s="241"/>
      <c r="L62" s="241"/>
      <c r="M62" s="22"/>
      <c r="N62" s="247"/>
      <c r="O62" s="24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4966.43</v>
      </c>
      <c r="H63" s="315"/>
      <c r="I63" s="240"/>
      <c r="J63" s="240"/>
      <c r="K63" s="241"/>
      <c r="L63" s="241"/>
      <c r="M63" s="22"/>
      <c r="N63" s="247"/>
      <c r="O63" s="24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1111963.69</v>
      </c>
      <c r="H64" s="315"/>
      <c r="I64" s="240"/>
      <c r="J64" s="240"/>
      <c r="K64" s="241"/>
      <c r="L64" s="241"/>
      <c r="M64" s="22"/>
      <c r="N64" s="247"/>
      <c r="O64" s="24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1076707.07</v>
      </c>
      <c r="H65" s="315"/>
      <c r="I65" s="240"/>
      <c r="J65" s="240"/>
      <c r="K65" s="241"/>
      <c r="L65" s="241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300941.43999999994</v>
      </c>
      <c r="H66" s="475"/>
      <c r="I66" s="240"/>
      <c r="J66" s="240"/>
      <c r="K66" s="241"/>
      <c r="L66" s="241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4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40"/>
      <c r="J68" s="240"/>
      <c r="K68" s="241"/>
      <c r="L68" s="241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40"/>
      <c r="J69" s="240"/>
      <c r="K69" s="241"/>
      <c r="L69" s="241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40"/>
      <c r="J70" s="240"/>
      <c r="K70" s="241"/>
      <c r="L70" s="241"/>
      <c r="M70" s="22"/>
      <c r="N70" s="247"/>
      <c r="O70" s="24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40"/>
      <c r="J71" s="240"/>
      <c r="K71" s="241"/>
      <c r="L71" s="241"/>
      <c r="M71" s="22"/>
      <c r="N71" s="247"/>
      <c r="O71" s="24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40"/>
      <c r="J72" s="240"/>
      <c r="K72" s="241"/>
      <c r="L72" s="241"/>
      <c r="M72" s="22"/>
      <c r="N72" s="247"/>
      <c r="O72" s="24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40"/>
      <c r="J73" s="240"/>
      <c r="K73" s="241"/>
      <c r="L73" s="241"/>
      <c r="M73" s="22"/>
      <c r="N73" s="247"/>
      <c r="O73" s="247"/>
      <c r="P73" s="2"/>
      <c r="Q73" s="2"/>
    </row>
    <row r="74" spans="1:17" ht="59.25" customHeight="1" x14ac:dyDescent="0.3">
      <c r="I74" s="240"/>
      <c r="J74" s="240"/>
      <c r="K74" s="241"/>
      <c r="L74" s="241"/>
      <c r="M74" s="22"/>
      <c r="N74" s="247"/>
      <c r="O74" s="24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40"/>
      <c r="J75" s="240"/>
      <c r="K75" s="241"/>
      <c r="L75" s="241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4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4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4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0:F50"/>
    <mergeCell ref="G50:H50"/>
    <mergeCell ref="B51:H51"/>
    <mergeCell ref="B53:F53"/>
    <mergeCell ref="G53:H53"/>
    <mergeCell ref="B55:H55"/>
    <mergeCell ref="I55:J55"/>
    <mergeCell ref="K55:L55"/>
    <mergeCell ref="B57:F57"/>
    <mergeCell ref="G57:H57"/>
    <mergeCell ref="K54:L54"/>
    <mergeCell ref="K56:L56"/>
    <mergeCell ref="I37:J38"/>
    <mergeCell ref="I40:J42"/>
    <mergeCell ref="I43:J43"/>
    <mergeCell ref="B46:F46"/>
    <mergeCell ref="K46:L46"/>
    <mergeCell ref="B47:F47"/>
    <mergeCell ref="G47:H47"/>
    <mergeCell ref="B48:H48"/>
    <mergeCell ref="I49:J49"/>
    <mergeCell ref="K49:L49"/>
    <mergeCell ref="B37:D37"/>
    <mergeCell ref="E37:F37"/>
    <mergeCell ref="G37:H37"/>
    <mergeCell ref="K37:M37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G65:H65"/>
    <mergeCell ref="B66:F66"/>
    <mergeCell ref="G66:H66"/>
    <mergeCell ref="I76:J76"/>
    <mergeCell ref="K76:L76"/>
    <mergeCell ref="B59:F59"/>
    <mergeCell ref="G59:H59"/>
    <mergeCell ref="B62:F62"/>
    <mergeCell ref="G62:H62"/>
    <mergeCell ref="B58:H58"/>
    <mergeCell ref="B60:F60"/>
    <mergeCell ref="G60:H60"/>
    <mergeCell ref="B61:H61"/>
    <mergeCell ref="B63:F63"/>
    <mergeCell ref="G63:H63"/>
    <mergeCell ref="B54:F54"/>
    <mergeCell ref="G54:H54"/>
    <mergeCell ref="I54:J54"/>
    <mergeCell ref="B56:F56"/>
    <mergeCell ref="G56:H56"/>
    <mergeCell ref="I56:J56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B27:D27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E27:F27"/>
    <mergeCell ref="G27:H27"/>
    <mergeCell ref="I27:J27"/>
    <mergeCell ref="K27:M27"/>
    <mergeCell ref="I29:J31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I32:J32"/>
    <mergeCell ref="I33:J33"/>
    <mergeCell ref="K33:M33"/>
    <mergeCell ref="B34:D34"/>
    <mergeCell ref="E34:F34"/>
    <mergeCell ref="G34:H34"/>
    <mergeCell ref="I34:J34"/>
    <mergeCell ref="B35:D35"/>
    <mergeCell ref="E35:F35"/>
    <mergeCell ref="G35:H35"/>
    <mergeCell ref="K35:M35"/>
    <mergeCell ref="B36:D36"/>
    <mergeCell ref="E36:F36"/>
    <mergeCell ref="G36:H36"/>
    <mergeCell ref="K36:M36"/>
    <mergeCell ref="I35:J36"/>
    <mergeCell ref="G43:H43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4:H44"/>
    <mergeCell ref="I44:J44"/>
    <mergeCell ref="G46:H46"/>
    <mergeCell ref="I46:J46"/>
    <mergeCell ref="I48:J48"/>
    <mergeCell ref="K48:L48"/>
    <mergeCell ref="B64:F64"/>
    <mergeCell ref="G64:H64"/>
    <mergeCell ref="B65:F65"/>
    <mergeCell ref="G38:H38"/>
    <mergeCell ref="B52:F52"/>
    <mergeCell ref="G52:H52"/>
    <mergeCell ref="I52:J52"/>
    <mergeCell ref="K52:L52"/>
    <mergeCell ref="B49:F49"/>
    <mergeCell ref="G49:H49"/>
    <mergeCell ref="I50:J50"/>
    <mergeCell ref="K50:L50"/>
    <mergeCell ref="I51:J51"/>
    <mergeCell ref="K51:L51"/>
    <mergeCell ref="K39:M39"/>
    <mergeCell ref="G39:H39"/>
    <mergeCell ref="I39:J39"/>
    <mergeCell ref="G40:H40"/>
    <mergeCell ref="G41:H41"/>
    <mergeCell ref="G42:H42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55" zoomScale="64" zoomScaleNormal="64" workbookViewId="0">
      <selection activeCell="G62" sqref="G62:H62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143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1269.0999999999999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50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1269.0999999999999</v>
      </c>
      <c r="E15" s="400"/>
      <c r="F15" s="400"/>
      <c r="G15" s="400"/>
      <c r="H15" s="400"/>
      <c r="I15" s="502"/>
      <c r="J15" s="400"/>
      <c r="K15" s="400"/>
      <c r="L15" s="498"/>
      <c r="M15" s="251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51"/>
      <c r="N16" s="251"/>
      <c r="O16" s="251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159144.6</v>
      </c>
      <c r="F17" s="407"/>
      <c r="G17" s="408"/>
      <c r="H17" s="251"/>
      <c r="I17" s="251"/>
      <c r="J17" s="251"/>
      <c r="K17" s="251"/>
      <c r="L17" s="251"/>
      <c r="M17" s="251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372354.26</v>
      </c>
      <c r="F18" s="411"/>
      <c r="G18" s="412"/>
      <c r="H18" s="251"/>
      <c r="I18" s="251"/>
      <c r="J18" s="251"/>
      <c r="K18" s="251"/>
      <c r="L18" s="251"/>
      <c r="M18" s="251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8540.02</v>
      </c>
      <c r="F19" s="448"/>
      <c r="G19" s="449"/>
      <c r="H19" s="251"/>
      <c r="I19" s="251"/>
      <c r="J19" s="251"/>
      <c r="K19" s="251"/>
      <c r="L19" s="251"/>
      <c r="M19" s="251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361709.33</v>
      </c>
      <c r="F20" s="411"/>
      <c r="G20" s="412"/>
      <c r="H20" s="251"/>
      <c r="I20" s="251"/>
      <c r="J20" s="251"/>
      <c r="K20" s="251"/>
      <c r="L20" s="251"/>
      <c r="M20" s="251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5995.22</v>
      </c>
      <c r="F21" s="448"/>
      <c r="G21" s="449"/>
      <c r="H21" s="251"/>
      <c r="I21" s="251"/>
      <c r="J21" s="251"/>
      <c r="K21" s="251"/>
      <c r="L21" s="251"/>
      <c r="M21" s="251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172334.33</v>
      </c>
      <c r="F22" s="411"/>
      <c r="G22" s="412"/>
      <c r="H22" s="251"/>
      <c r="I22" s="251"/>
      <c r="J22" s="251"/>
      <c r="K22" s="251"/>
      <c r="L22" s="251"/>
      <c r="M22" s="251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-666836.78</v>
      </c>
      <c r="F23" s="457"/>
      <c r="G23" s="458"/>
      <c r="H23" s="251"/>
      <c r="I23" s="249"/>
      <c r="J23" s="249"/>
      <c r="K23" s="249"/>
      <c r="L23" s="249"/>
      <c r="M23" s="249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310118.93800000002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90689.885999999999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44088.534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45992.183999999994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609.16800000000001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57566.375999999997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57566.375999999997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62135.135999999999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45230.724000000002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16904.411999999997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1522.92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1294.482</v>
      </c>
      <c r="F38" s="363"/>
      <c r="G38" s="364" t="s">
        <v>100</v>
      </c>
      <c r="H38" s="365"/>
      <c r="I38" s="463"/>
      <c r="J38" s="464"/>
      <c r="K38" s="244"/>
      <c r="L38" s="245"/>
      <c r="M38" s="24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61145.23799999999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16980.557999999997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43479.365999999995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685.31399999999996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31859.43+3905.47</f>
        <v>35764.9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-609251.16800000006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41"/>
      <c r="C45" s="241"/>
      <c r="D45" s="241"/>
      <c r="E45" s="240"/>
      <c r="F45" s="240"/>
      <c r="G45" s="240"/>
      <c r="H45" s="240"/>
      <c r="I45" s="240"/>
      <c r="J45" s="240"/>
      <c r="K45" s="241"/>
      <c r="L45" s="241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397050.02</v>
      </c>
      <c r="H47" s="315"/>
      <c r="I47" s="243"/>
      <c r="J47" s="243"/>
      <c r="K47" s="242"/>
      <c r="L47" s="242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269.06834848184968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530196.49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40"/>
      <c r="J53" s="240"/>
      <c r="K53" s="241"/>
      <c r="L53" s="241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5583.6859006522827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111282.86</v>
      </c>
      <c r="H57" s="315"/>
      <c r="I57" s="240"/>
      <c r="J57" s="240"/>
      <c r="K57" s="241"/>
      <c r="L57" s="241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40"/>
      <c r="J58" s="240"/>
      <c r="K58" s="241"/>
      <c r="L58" s="241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5513.215630114566</v>
      </c>
      <c r="H59" s="315"/>
      <c r="I59" s="240"/>
      <c r="J59" s="240"/>
      <c r="K59" s="241"/>
      <c r="L59" s="241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134742.99</v>
      </c>
      <c r="H60" s="315"/>
      <c r="I60" s="240"/>
      <c r="J60" s="240"/>
      <c r="K60" s="241"/>
      <c r="L60" s="241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40"/>
      <c r="J61" s="240"/>
      <c r="K61" s="241"/>
      <c r="L61" s="241"/>
      <c r="M61" s="22"/>
      <c r="N61" s="247"/>
      <c r="O61" s="24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817.79471544715454</v>
      </c>
      <c r="H62" s="315"/>
      <c r="I62" s="240"/>
      <c r="J62" s="240"/>
      <c r="K62" s="241"/>
      <c r="L62" s="241"/>
      <c r="M62" s="22"/>
      <c r="N62" s="247"/>
      <c r="O62" s="24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4023.55</v>
      </c>
      <c r="H63" s="315"/>
      <c r="I63" s="240"/>
      <c r="J63" s="240"/>
      <c r="K63" s="241"/>
      <c r="L63" s="241"/>
      <c r="M63" s="22"/>
      <c r="N63" s="247"/>
      <c r="O63" s="24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780245.89</v>
      </c>
      <c r="H64" s="315"/>
      <c r="I64" s="240"/>
      <c r="J64" s="240"/>
      <c r="K64" s="241"/>
      <c r="L64" s="241"/>
      <c r="M64" s="22"/>
      <c r="N64" s="247"/>
      <c r="O64" s="24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746679.8</v>
      </c>
      <c r="H65" s="315"/>
      <c r="I65" s="240"/>
      <c r="J65" s="240"/>
      <c r="K65" s="241"/>
      <c r="L65" s="241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430616.1100000001</v>
      </c>
      <c r="H66" s="475"/>
      <c r="I66" s="240"/>
      <c r="J66" s="240"/>
      <c r="K66" s="241"/>
      <c r="L66" s="241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4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40"/>
      <c r="J68" s="240"/>
      <c r="K68" s="241"/>
      <c r="L68" s="241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40"/>
      <c r="J69" s="240"/>
      <c r="K69" s="241"/>
      <c r="L69" s="241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40"/>
      <c r="J70" s="240"/>
      <c r="K70" s="241"/>
      <c r="L70" s="241"/>
      <c r="M70" s="22"/>
      <c r="N70" s="247"/>
      <c r="O70" s="24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40"/>
      <c r="J71" s="240"/>
      <c r="K71" s="241"/>
      <c r="L71" s="241"/>
      <c r="M71" s="22"/>
      <c r="N71" s="247"/>
      <c r="O71" s="24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40"/>
      <c r="J72" s="240"/>
      <c r="K72" s="241"/>
      <c r="L72" s="241"/>
      <c r="M72" s="22"/>
      <c r="N72" s="247"/>
      <c r="O72" s="24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40"/>
      <c r="J73" s="240"/>
      <c r="K73" s="241"/>
      <c r="L73" s="241"/>
      <c r="M73" s="22"/>
      <c r="N73" s="247"/>
      <c r="O73" s="247"/>
      <c r="P73" s="2"/>
      <c r="Q73" s="2"/>
    </row>
    <row r="74" spans="1:17" ht="59.25" customHeight="1" x14ac:dyDescent="0.3">
      <c r="I74" s="240"/>
      <c r="J74" s="240"/>
      <c r="K74" s="241"/>
      <c r="L74" s="241"/>
      <c r="M74" s="22"/>
      <c r="N74" s="247"/>
      <c r="O74" s="24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40"/>
      <c r="J75" s="240"/>
      <c r="K75" s="241"/>
      <c r="L75" s="241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4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4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4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G50:H50"/>
    <mergeCell ref="I50:J50"/>
    <mergeCell ref="K50:L50"/>
    <mergeCell ref="B54:F54"/>
    <mergeCell ref="G54:H54"/>
    <mergeCell ref="I54:J54"/>
    <mergeCell ref="K54:L54"/>
    <mergeCell ref="B56:F56"/>
    <mergeCell ref="G56:H56"/>
    <mergeCell ref="I56:J56"/>
    <mergeCell ref="K56:L56"/>
    <mergeCell ref="B53:F53"/>
    <mergeCell ref="G53:H53"/>
    <mergeCell ref="B55:H55"/>
    <mergeCell ref="I55:J55"/>
    <mergeCell ref="K55:L55"/>
    <mergeCell ref="I32:J32"/>
    <mergeCell ref="I33:J33"/>
    <mergeCell ref="K33:M33"/>
    <mergeCell ref="I35:J36"/>
    <mergeCell ref="G39:H39"/>
    <mergeCell ref="I39:J39"/>
    <mergeCell ref="G40:H40"/>
    <mergeCell ref="I37:J38"/>
    <mergeCell ref="I40:J42"/>
    <mergeCell ref="B64:F64"/>
    <mergeCell ref="G64:H64"/>
    <mergeCell ref="B65:F65"/>
    <mergeCell ref="G65:H65"/>
    <mergeCell ref="B66:F66"/>
    <mergeCell ref="G66:H66"/>
    <mergeCell ref="I76:J76"/>
    <mergeCell ref="K76:L76"/>
    <mergeCell ref="B62:F62"/>
    <mergeCell ref="G62:H62"/>
    <mergeCell ref="B59:F59"/>
    <mergeCell ref="G59:H59"/>
    <mergeCell ref="B57:F57"/>
    <mergeCell ref="G57:H57"/>
    <mergeCell ref="B58:H58"/>
    <mergeCell ref="B60:F60"/>
    <mergeCell ref="G60:H60"/>
    <mergeCell ref="B61:H61"/>
    <mergeCell ref="B63:F63"/>
    <mergeCell ref="G63:H63"/>
    <mergeCell ref="K43:M43"/>
    <mergeCell ref="G46:H46"/>
    <mergeCell ref="I46:J46"/>
    <mergeCell ref="G41:H41"/>
    <mergeCell ref="G42:H42"/>
    <mergeCell ref="I51:J51"/>
    <mergeCell ref="K51:L51"/>
    <mergeCell ref="B52:F52"/>
    <mergeCell ref="G52:H52"/>
    <mergeCell ref="I52:J52"/>
    <mergeCell ref="K52:L52"/>
    <mergeCell ref="B51:H51"/>
    <mergeCell ref="I48:J48"/>
    <mergeCell ref="K48:L48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B38:D38"/>
    <mergeCell ref="E38:F38"/>
    <mergeCell ref="B39:D39"/>
    <mergeCell ref="E39:F39"/>
    <mergeCell ref="K39:M39"/>
    <mergeCell ref="B44:D44"/>
    <mergeCell ref="E44:F44"/>
    <mergeCell ref="K44:M44"/>
    <mergeCell ref="B42:D42"/>
    <mergeCell ref="E42:F42"/>
    <mergeCell ref="K42:M42"/>
    <mergeCell ref="B43:D43"/>
    <mergeCell ref="G38:H38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E43:F43"/>
    <mergeCell ref="B36:D36"/>
    <mergeCell ref="E36:F36"/>
    <mergeCell ref="G36:H36"/>
    <mergeCell ref="K36:M36"/>
    <mergeCell ref="B37:D37"/>
    <mergeCell ref="E37:F37"/>
    <mergeCell ref="G37:H37"/>
    <mergeCell ref="K37:M3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E26:F26"/>
    <mergeCell ref="G26:H26"/>
    <mergeCell ref="I26:J26"/>
    <mergeCell ref="K26:M26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K29:M29"/>
    <mergeCell ref="E27:F27"/>
    <mergeCell ref="G27:H27"/>
    <mergeCell ref="I27:J27"/>
    <mergeCell ref="B27:D27"/>
    <mergeCell ref="A20:D20"/>
    <mergeCell ref="E20:G20"/>
    <mergeCell ref="A21:D21"/>
    <mergeCell ref="E21:G21"/>
    <mergeCell ref="A22:D22"/>
    <mergeCell ref="E22:G22"/>
    <mergeCell ref="A24:A25"/>
    <mergeCell ref="B24:D25"/>
    <mergeCell ref="E24:F25"/>
    <mergeCell ref="G24:H25"/>
    <mergeCell ref="I24:J25"/>
    <mergeCell ref="K24:M25"/>
    <mergeCell ref="B26:D26"/>
    <mergeCell ref="K27:M27"/>
    <mergeCell ref="I29:J31"/>
    <mergeCell ref="A18:D18"/>
    <mergeCell ref="E18:G18"/>
    <mergeCell ref="A19:D19"/>
    <mergeCell ref="E19:G19"/>
    <mergeCell ref="A17:D17"/>
    <mergeCell ref="E17:G17"/>
    <mergeCell ref="A23:D23"/>
    <mergeCell ref="E23:G23"/>
    <mergeCell ref="B29:D29"/>
    <mergeCell ref="E29:F29"/>
    <mergeCell ref="G29:H2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J15:K16"/>
    <mergeCell ref="L15:L16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64" zoomScale="71" zoomScaleNormal="71" workbookViewId="0">
      <selection activeCell="G62" sqref="G62:H62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144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2519.1999999999998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50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2519.1999999999998</v>
      </c>
      <c r="E15" s="400"/>
      <c r="F15" s="400"/>
      <c r="G15" s="400"/>
      <c r="H15" s="400"/>
      <c r="I15" s="502"/>
      <c r="J15" s="400"/>
      <c r="K15" s="400"/>
      <c r="L15" s="498"/>
      <c r="M15" s="251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51"/>
      <c r="N16" s="251"/>
      <c r="O16" s="251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v>89402.25</v>
      </c>
      <c r="F17" s="407"/>
      <c r="G17" s="408"/>
      <c r="H17" s="251"/>
      <c r="I17" s="251"/>
      <c r="J17" s="251"/>
      <c r="K17" s="251"/>
      <c r="L17" s="251"/>
      <c r="M17" s="251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739133.59</v>
      </c>
      <c r="F18" s="411"/>
      <c r="G18" s="412"/>
      <c r="H18" s="251"/>
      <c r="I18" s="251"/>
      <c r="J18" s="251"/>
      <c r="K18" s="251"/>
      <c r="L18" s="251"/>
      <c r="M18" s="251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10354.24</v>
      </c>
      <c r="F19" s="448"/>
      <c r="G19" s="449"/>
      <c r="H19" s="251"/>
      <c r="I19" s="251"/>
      <c r="J19" s="251"/>
      <c r="K19" s="251"/>
      <c r="L19" s="251"/>
      <c r="M19" s="251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722108.83</v>
      </c>
      <c r="F20" s="411"/>
      <c r="G20" s="412"/>
      <c r="H20" s="251"/>
      <c r="I20" s="251"/>
      <c r="J20" s="251"/>
      <c r="K20" s="251"/>
      <c r="L20" s="251"/>
      <c r="M20" s="251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5615.39</v>
      </c>
      <c r="F21" s="448"/>
      <c r="G21" s="449"/>
      <c r="H21" s="251"/>
      <c r="I21" s="251"/>
      <c r="J21" s="251"/>
      <c r="K21" s="251"/>
      <c r="L21" s="251"/>
      <c r="M21" s="251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111165.86</v>
      </c>
      <c r="F22" s="411"/>
      <c r="G22" s="412"/>
      <c r="H22" s="251"/>
      <c r="I22" s="251"/>
      <c r="J22" s="251"/>
      <c r="K22" s="251"/>
      <c r="L22" s="251"/>
      <c r="M22" s="251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-40495.68</v>
      </c>
      <c r="F23" s="457"/>
      <c r="G23" s="458"/>
      <c r="H23" s="251"/>
      <c r="I23" s="249"/>
      <c r="J23" s="249"/>
      <c r="K23" s="249"/>
      <c r="L23" s="249"/>
      <c r="M23" s="249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1054162.0460000001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180022.03199999998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87517.008000000002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91295.80799999999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1209.2160000000001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114270.912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114270.912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123340.03200000001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89784.288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33555.743999999999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3023.04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2569.5840000000003</v>
      </c>
      <c r="F38" s="363"/>
      <c r="G38" s="364" t="s">
        <v>100</v>
      </c>
      <c r="H38" s="365"/>
      <c r="I38" s="463"/>
      <c r="J38" s="464"/>
      <c r="K38" s="244"/>
      <c r="L38" s="245"/>
      <c r="M38" s="24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121375.056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33706.896000000001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86307.791999999987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1360.3679999999999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5850.31+503711.08</f>
        <v>509561.39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-366933.50600000017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41"/>
      <c r="C45" s="241"/>
      <c r="D45" s="241"/>
      <c r="E45" s="240"/>
      <c r="F45" s="240"/>
      <c r="G45" s="240"/>
      <c r="H45" s="240"/>
      <c r="I45" s="240"/>
      <c r="J45" s="240"/>
      <c r="K45" s="241"/>
      <c r="L45" s="241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222044.07</v>
      </c>
      <c r="H47" s="315"/>
      <c r="I47" s="243"/>
      <c r="J47" s="243"/>
      <c r="K47" s="242"/>
      <c r="L47" s="242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534.10836898436423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1052455.2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40"/>
      <c r="J53" s="240"/>
      <c r="K53" s="241"/>
      <c r="L53" s="241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11247.36126442549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224159.91</v>
      </c>
      <c r="H57" s="315"/>
      <c r="I57" s="240"/>
      <c r="J57" s="240"/>
      <c r="K57" s="241"/>
      <c r="L57" s="241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40"/>
      <c r="J58" s="240"/>
      <c r="K58" s="241"/>
      <c r="L58" s="241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11172.344108019641</v>
      </c>
      <c r="H59" s="315"/>
      <c r="I59" s="240"/>
      <c r="J59" s="240"/>
      <c r="K59" s="241"/>
      <c r="L59" s="241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273052.09000000003</v>
      </c>
      <c r="H60" s="315"/>
      <c r="I60" s="240"/>
      <c r="J60" s="240"/>
      <c r="K60" s="241"/>
      <c r="L60" s="241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40"/>
      <c r="J61" s="240"/>
      <c r="K61" s="241"/>
      <c r="L61" s="241"/>
      <c r="M61" s="22"/>
      <c r="N61" s="247"/>
      <c r="O61" s="24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1568.4715447154472</v>
      </c>
      <c r="H62" s="315"/>
      <c r="I62" s="240"/>
      <c r="J62" s="240"/>
      <c r="K62" s="241"/>
      <c r="L62" s="241"/>
      <c r="M62" s="22"/>
      <c r="N62" s="247"/>
      <c r="O62" s="24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7716.88</v>
      </c>
      <c r="H63" s="315"/>
      <c r="I63" s="240"/>
      <c r="J63" s="240"/>
      <c r="K63" s="241"/>
      <c r="L63" s="241"/>
      <c r="M63" s="22"/>
      <c r="N63" s="247"/>
      <c r="O63" s="24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1557384.0799999998</v>
      </c>
      <c r="H64" s="315"/>
      <c r="I64" s="240"/>
      <c r="J64" s="240"/>
      <c r="K64" s="241"/>
      <c r="L64" s="241"/>
      <c r="M64" s="22"/>
      <c r="N64" s="247"/>
      <c r="O64" s="24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1524119.99</v>
      </c>
      <c r="H65" s="315"/>
      <c r="I65" s="240"/>
      <c r="J65" s="240"/>
      <c r="K65" s="241"/>
      <c r="L65" s="241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255308.15999999992</v>
      </c>
      <c r="H66" s="475"/>
      <c r="I66" s="240"/>
      <c r="J66" s="240"/>
      <c r="K66" s="241"/>
      <c r="L66" s="241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4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40"/>
      <c r="J68" s="240"/>
      <c r="K68" s="241"/>
      <c r="L68" s="241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40"/>
      <c r="J69" s="240"/>
      <c r="K69" s="241"/>
      <c r="L69" s="241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40"/>
      <c r="J70" s="240"/>
      <c r="K70" s="241"/>
      <c r="L70" s="241"/>
      <c r="M70" s="22"/>
      <c r="N70" s="247"/>
      <c r="O70" s="24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40"/>
      <c r="J71" s="240"/>
      <c r="K71" s="241"/>
      <c r="L71" s="241"/>
      <c r="M71" s="22"/>
      <c r="N71" s="247"/>
      <c r="O71" s="24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40"/>
      <c r="J72" s="240"/>
      <c r="K72" s="241"/>
      <c r="L72" s="241"/>
      <c r="M72" s="22"/>
      <c r="N72" s="247"/>
      <c r="O72" s="24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40"/>
      <c r="J73" s="240"/>
      <c r="K73" s="241"/>
      <c r="L73" s="241"/>
      <c r="M73" s="22"/>
      <c r="N73" s="247"/>
      <c r="O73" s="247"/>
      <c r="P73" s="2"/>
      <c r="Q73" s="2"/>
    </row>
    <row r="74" spans="1:17" ht="59.25" customHeight="1" x14ac:dyDescent="0.3">
      <c r="I74" s="240"/>
      <c r="J74" s="240"/>
      <c r="K74" s="241"/>
      <c r="L74" s="241"/>
      <c r="M74" s="22"/>
      <c r="N74" s="247"/>
      <c r="O74" s="24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40"/>
      <c r="J75" s="240"/>
      <c r="K75" s="241"/>
      <c r="L75" s="241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4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4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4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G50:H50"/>
    <mergeCell ref="I50:J50"/>
    <mergeCell ref="K50:L50"/>
    <mergeCell ref="B54:F54"/>
    <mergeCell ref="G54:H54"/>
    <mergeCell ref="I54:J54"/>
    <mergeCell ref="K54:L54"/>
    <mergeCell ref="B56:F56"/>
    <mergeCell ref="G56:H56"/>
    <mergeCell ref="I56:J56"/>
    <mergeCell ref="K56:L56"/>
    <mergeCell ref="B53:F53"/>
    <mergeCell ref="G53:H53"/>
    <mergeCell ref="B55:H55"/>
    <mergeCell ref="I55:J55"/>
    <mergeCell ref="K55:L55"/>
    <mergeCell ref="I32:J32"/>
    <mergeCell ref="I33:J33"/>
    <mergeCell ref="K33:M33"/>
    <mergeCell ref="I35:J36"/>
    <mergeCell ref="G39:H39"/>
    <mergeCell ref="I39:J39"/>
    <mergeCell ref="G40:H40"/>
    <mergeCell ref="I37:J38"/>
    <mergeCell ref="I40:J42"/>
    <mergeCell ref="B64:F64"/>
    <mergeCell ref="G64:H64"/>
    <mergeCell ref="B65:F65"/>
    <mergeCell ref="G65:H65"/>
    <mergeCell ref="B66:F66"/>
    <mergeCell ref="G66:H66"/>
    <mergeCell ref="I76:J76"/>
    <mergeCell ref="K76:L76"/>
    <mergeCell ref="B62:F62"/>
    <mergeCell ref="G62:H62"/>
    <mergeCell ref="B59:F59"/>
    <mergeCell ref="G59:H59"/>
    <mergeCell ref="B57:F57"/>
    <mergeCell ref="G57:H57"/>
    <mergeCell ref="B58:H58"/>
    <mergeCell ref="B60:F60"/>
    <mergeCell ref="G60:H60"/>
    <mergeCell ref="B61:H61"/>
    <mergeCell ref="B63:F63"/>
    <mergeCell ref="G63:H63"/>
    <mergeCell ref="K43:M43"/>
    <mergeCell ref="G46:H46"/>
    <mergeCell ref="I46:J46"/>
    <mergeCell ref="G41:H41"/>
    <mergeCell ref="G42:H42"/>
    <mergeCell ref="I51:J51"/>
    <mergeCell ref="K51:L51"/>
    <mergeCell ref="B52:F52"/>
    <mergeCell ref="G52:H52"/>
    <mergeCell ref="I52:J52"/>
    <mergeCell ref="K52:L52"/>
    <mergeCell ref="B51:H51"/>
    <mergeCell ref="I48:J48"/>
    <mergeCell ref="K48:L48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B38:D38"/>
    <mergeCell ref="E38:F38"/>
    <mergeCell ref="B39:D39"/>
    <mergeCell ref="E39:F39"/>
    <mergeCell ref="K39:M39"/>
    <mergeCell ref="B44:D44"/>
    <mergeCell ref="E44:F44"/>
    <mergeCell ref="K44:M44"/>
    <mergeCell ref="B42:D42"/>
    <mergeCell ref="E42:F42"/>
    <mergeCell ref="K42:M42"/>
    <mergeCell ref="B43:D43"/>
    <mergeCell ref="G38:H38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E43:F43"/>
    <mergeCell ref="B36:D36"/>
    <mergeCell ref="E36:F36"/>
    <mergeCell ref="G36:H36"/>
    <mergeCell ref="K36:M36"/>
    <mergeCell ref="B37:D37"/>
    <mergeCell ref="E37:F37"/>
    <mergeCell ref="G37:H37"/>
    <mergeCell ref="K37:M3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E26:F26"/>
    <mergeCell ref="G26:H26"/>
    <mergeCell ref="I26:J26"/>
    <mergeCell ref="K26:M26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K29:M29"/>
    <mergeCell ref="E27:F27"/>
    <mergeCell ref="G27:H27"/>
    <mergeCell ref="I27:J27"/>
    <mergeCell ref="B27:D27"/>
    <mergeCell ref="A20:D20"/>
    <mergeCell ref="E20:G20"/>
    <mergeCell ref="A21:D21"/>
    <mergeCell ref="E21:G21"/>
    <mergeCell ref="A22:D22"/>
    <mergeCell ref="E22:G22"/>
    <mergeCell ref="A24:A25"/>
    <mergeCell ref="B24:D25"/>
    <mergeCell ref="E24:F25"/>
    <mergeCell ref="G24:H25"/>
    <mergeCell ref="I24:J25"/>
    <mergeCell ref="K24:M25"/>
    <mergeCell ref="B26:D26"/>
    <mergeCell ref="K27:M27"/>
    <mergeCell ref="I29:J31"/>
    <mergeCell ref="A18:D18"/>
    <mergeCell ref="E18:G18"/>
    <mergeCell ref="A19:D19"/>
    <mergeCell ref="E19:G19"/>
    <mergeCell ref="A17:D17"/>
    <mergeCell ref="E17:G17"/>
    <mergeCell ref="A23:D23"/>
    <mergeCell ref="E23:G23"/>
    <mergeCell ref="B29:D29"/>
    <mergeCell ref="E29:F29"/>
    <mergeCell ref="G29:H2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J15:K16"/>
    <mergeCell ref="L15:L16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73" zoomScaleNormal="73" workbookViewId="0">
      <selection activeCell="G62" sqref="G62:H62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145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3159.4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50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3159.4</v>
      </c>
      <c r="E15" s="400"/>
      <c r="F15" s="400"/>
      <c r="G15" s="400"/>
      <c r="H15" s="400"/>
      <c r="I15" s="502"/>
      <c r="J15" s="400"/>
      <c r="K15" s="400"/>
      <c r="L15" s="498"/>
      <c r="M15" s="251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51"/>
      <c r="N16" s="251"/>
      <c r="O16" s="251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f>182806.34</f>
        <v>182806.34</v>
      </c>
      <c r="F17" s="407"/>
      <c r="G17" s="408"/>
      <c r="H17" s="251"/>
      <c r="I17" s="251"/>
      <c r="J17" s="251"/>
      <c r="K17" s="251"/>
      <c r="L17" s="251"/>
      <c r="M17" s="251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f>926968.26</f>
        <v>926968.26</v>
      </c>
      <c r="F18" s="411"/>
      <c r="G18" s="412"/>
      <c r="H18" s="251"/>
      <c r="I18" s="251"/>
      <c r="J18" s="251"/>
      <c r="K18" s="251"/>
      <c r="L18" s="251"/>
      <c r="M18" s="251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15293.26</v>
      </c>
      <c r="F19" s="448"/>
      <c r="G19" s="449"/>
      <c r="H19" s="251"/>
      <c r="I19" s="251"/>
      <c r="J19" s="251"/>
      <c r="K19" s="251"/>
      <c r="L19" s="251"/>
      <c r="M19" s="251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936346.98</v>
      </c>
      <c r="F20" s="411"/>
      <c r="G20" s="412"/>
      <c r="H20" s="251"/>
      <c r="I20" s="251"/>
      <c r="J20" s="251"/>
      <c r="K20" s="251"/>
      <c r="L20" s="251"/>
      <c r="M20" s="251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14210.61</v>
      </c>
      <c r="F21" s="448"/>
      <c r="G21" s="449"/>
      <c r="H21" s="251"/>
      <c r="I21" s="251"/>
      <c r="J21" s="251"/>
      <c r="K21" s="251"/>
      <c r="L21" s="251"/>
      <c r="M21" s="251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174510.27000000014</v>
      </c>
      <c r="F22" s="411"/>
      <c r="G22" s="412"/>
      <c r="H22" s="251"/>
      <c r="I22" s="251"/>
      <c r="J22" s="251"/>
      <c r="K22" s="251"/>
      <c r="L22" s="251"/>
      <c r="M22" s="251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93485.1</v>
      </c>
      <c r="F23" s="457"/>
      <c r="G23" s="458"/>
      <c r="H23" s="251"/>
      <c r="I23" s="249"/>
      <c r="J23" s="249"/>
      <c r="K23" s="249"/>
      <c r="L23" s="249"/>
      <c r="M23" s="249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1177189.682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225770.72399999999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109757.556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114496.656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1516.5120000000002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143310.38399999999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143310.38399999999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154684.22399999999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112601.016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42083.207999999999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3791.2800000000007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3222.5880000000006</v>
      </c>
      <c r="F38" s="363"/>
      <c r="G38" s="364" t="s">
        <v>100</v>
      </c>
      <c r="H38" s="365"/>
      <c r="I38" s="463"/>
      <c r="J38" s="464"/>
      <c r="K38" s="244"/>
      <c r="L38" s="245"/>
      <c r="M38" s="24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152219.89199999999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42272.771999999997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108241.04399999999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1706.076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488340.28+5850.31</f>
        <v>494190.59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-133146.99200000009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41"/>
      <c r="C45" s="241"/>
      <c r="D45" s="241"/>
      <c r="E45" s="240"/>
      <c r="F45" s="240"/>
      <c r="G45" s="240"/>
      <c r="H45" s="240"/>
      <c r="I45" s="240"/>
      <c r="J45" s="240"/>
      <c r="K45" s="241"/>
      <c r="L45" s="241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435893.02</v>
      </c>
      <c r="H47" s="315"/>
      <c r="I47" s="243"/>
      <c r="J47" s="243"/>
      <c r="K47" s="242"/>
      <c r="L47" s="242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669.84077564463666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1319914.55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40"/>
      <c r="J53" s="240"/>
      <c r="K53" s="241"/>
      <c r="L53" s="241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13266.829904666332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264407.92</v>
      </c>
      <c r="H57" s="315"/>
      <c r="I57" s="240"/>
      <c r="J57" s="240"/>
      <c r="K57" s="241"/>
      <c r="L57" s="241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40"/>
      <c r="J58" s="240"/>
      <c r="K58" s="241"/>
      <c r="L58" s="241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13128.596153846154</v>
      </c>
      <c r="H59" s="315"/>
      <c r="I59" s="240"/>
      <c r="J59" s="240"/>
      <c r="K59" s="241"/>
      <c r="L59" s="241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320862.89</v>
      </c>
      <c r="H60" s="315"/>
      <c r="I60" s="240"/>
      <c r="J60" s="240"/>
      <c r="K60" s="241"/>
      <c r="L60" s="241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40"/>
      <c r="J61" s="240"/>
      <c r="K61" s="241"/>
      <c r="L61" s="241"/>
      <c r="M61" s="22"/>
      <c r="N61" s="247"/>
      <c r="O61" s="24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2220.5304878048782</v>
      </c>
      <c r="H62" s="315"/>
      <c r="I62" s="240"/>
      <c r="J62" s="240"/>
      <c r="K62" s="241"/>
      <c r="L62" s="241"/>
      <c r="M62" s="22"/>
      <c r="N62" s="247"/>
      <c r="O62" s="24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10925.01</v>
      </c>
      <c r="H63" s="315"/>
      <c r="I63" s="240"/>
      <c r="J63" s="240"/>
      <c r="K63" s="241"/>
      <c r="L63" s="241"/>
      <c r="M63" s="22"/>
      <c r="N63" s="247"/>
      <c r="O63" s="24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1916110.3699999999</v>
      </c>
      <c r="H64" s="315"/>
      <c r="I64" s="240"/>
      <c r="J64" s="240"/>
      <c r="K64" s="241"/>
      <c r="L64" s="241"/>
      <c r="M64" s="22"/>
      <c r="N64" s="247"/>
      <c r="O64" s="24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1943062.41</v>
      </c>
      <c r="H65" s="315"/>
      <c r="I65" s="240"/>
      <c r="J65" s="240"/>
      <c r="K65" s="241"/>
      <c r="L65" s="241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408940.97999999975</v>
      </c>
      <c r="H66" s="475"/>
      <c r="I66" s="240"/>
      <c r="J66" s="240"/>
      <c r="K66" s="241"/>
      <c r="L66" s="241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4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40"/>
      <c r="J68" s="240"/>
      <c r="K68" s="241"/>
      <c r="L68" s="241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40"/>
      <c r="J69" s="240"/>
      <c r="K69" s="241"/>
      <c r="L69" s="241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40"/>
      <c r="J70" s="240"/>
      <c r="K70" s="241"/>
      <c r="L70" s="241"/>
      <c r="M70" s="22"/>
      <c r="N70" s="247"/>
      <c r="O70" s="24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40"/>
      <c r="J71" s="240"/>
      <c r="K71" s="241"/>
      <c r="L71" s="241"/>
      <c r="M71" s="22"/>
      <c r="N71" s="247"/>
      <c r="O71" s="24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40"/>
      <c r="J72" s="240"/>
      <c r="K72" s="241"/>
      <c r="L72" s="241"/>
      <c r="M72" s="22"/>
      <c r="N72" s="247"/>
      <c r="O72" s="24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40"/>
      <c r="J73" s="240"/>
      <c r="K73" s="241"/>
      <c r="L73" s="241"/>
      <c r="M73" s="22"/>
      <c r="N73" s="247"/>
      <c r="O73" s="247"/>
      <c r="P73" s="2"/>
      <c r="Q73" s="2"/>
    </row>
    <row r="74" spans="1:17" ht="59.25" customHeight="1" x14ac:dyDescent="0.3">
      <c r="I74" s="240"/>
      <c r="J74" s="240"/>
      <c r="K74" s="241"/>
      <c r="L74" s="241"/>
      <c r="M74" s="22"/>
      <c r="N74" s="247"/>
      <c r="O74" s="24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40"/>
      <c r="J75" s="240"/>
      <c r="K75" s="241"/>
      <c r="L75" s="241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4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4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4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G50:H50"/>
    <mergeCell ref="I50:J50"/>
    <mergeCell ref="K50:L50"/>
    <mergeCell ref="B54:F54"/>
    <mergeCell ref="G54:H54"/>
    <mergeCell ref="I54:J54"/>
    <mergeCell ref="K54:L54"/>
    <mergeCell ref="B56:F56"/>
    <mergeCell ref="G56:H56"/>
    <mergeCell ref="I56:J56"/>
    <mergeCell ref="K56:L56"/>
    <mergeCell ref="B53:F53"/>
    <mergeCell ref="G53:H53"/>
    <mergeCell ref="B55:H55"/>
    <mergeCell ref="I55:J55"/>
    <mergeCell ref="K55:L55"/>
    <mergeCell ref="I32:J32"/>
    <mergeCell ref="I33:J33"/>
    <mergeCell ref="K33:M33"/>
    <mergeCell ref="I35:J36"/>
    <mergeCell ref="G39:H39"/>
    <mergeCell ref="I39:J39"/>
    <mergeCell ref="G40:H40"/>
    <mergeCell ref="I37:J38"/>
    <mergeCell ref="I40:J42"/>
    <mergeCell ref="B64:F64"/>
    <mergeCell ref="G64:H64"/>
    <mergeCell ref="B65:F65"/>
    <mergeCell ref="G65:H65"/>
    <mergeCell ref="B66:F66"/>
    <mergeCell ref="G66:H66"/>
    <mergeCell ref="I76:J76"/>
    <mergeCell ref="K76:L76"/>
    <mergeCell ref="B62:F62"/>
    <mergeCell ref="G62:H62"/>
    <mergeCell ref="B59:F59"/>
    <mergeCell ref="G59:H59"/>
    <mergeCell ref="B57:F57"/>
    <mergeCell ref="G57:H57"/>
    <mergeCell ref="B58:H58"/>
    <mergeCell ref="B60:F60"/>
    <mergeCell ref="G60:H60"/>
    <mergeCell ref="B61:H61"/>
    <mergeCell ref="B63:F63"/>
    <mergeCell ref="G63:H63"/>
    <mergeCell ref="K43:M43"/>
    <mergeCell ref="G46:H46"/>
    <mergeCell ref="I46:J46"/>
    <mergeCell ref="G41:H41"/>
    <mergeCell ref="G42:H42"/>
    <mergeCell ref="I51:J51"/>
    <mergeCell ref="K51:L51"/>
    <mergeCell ref="B52:F52"/>
    <mergeCell ref="G52:H52"/>
    <mergeCell ref="I52:J52"/>
    <mergeCell ref="K52:L52"/>
    <mergeCell ref="B51:H51"/>
    <mergeCell ref="I48:J48"/>
    <mergeCell ref="K48:L48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B38:D38"/>
    <mergeCell ref="E38:F38"/>
    <mergeCell ref="B39:D39"/>
    <mergeCell ref="E39:F39"/>
    <mergeCell ref="K39:M39"/>
    <mergeCell ref="B44:D44"/>
    <mergeCell ref="E44:F44"/>
    <mergeCell ref="K44:M44"/>
    <mergeCell ref="B42:D42"/>
    <mergeCell ref="E42:F42"/>
    <mergeCell ref="K42:M42"/>
    <mergeCell ref="B43:D43"/>
    <mergeCell ref="G38:H38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E43:F43"/>
    <mergeCell ref="B36:D36"/>
    <mergeCell ref="E36:F36"/>
    <mergeCell ref="G36:H36"/>
    <mergeCell ref="K36:M36"/>
    <mergeCell ref="B37:D37"/>
    <mergeCell ref="E37:F37"/>
    <mergeCell ref="G37:H37"/>
    <mergeCell ref="K37:M3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E26:F26"/>
    <mergeCell ref="G26:H26"/>
    <mergeCell ref="I26:J26"/>
    <mergeCell ref="K26:M26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K29:M29"/>
    <mergeCell ref="E27:F27"/>
    <mergeCell ref="G27:H27"/>
    <mergeCell ref="I27:J27"/>
    <mergeCell ref="B27:D27"/>
    <mergeCell ref="A20:D20"/>
    <mergeCell ref="E20:G20"/>
    <mergeCell ref="A21:D21"/>
    <mergeCell ref="E21:G21"/>
    <mergeCell ref="A22:D22"/>
    <mergeCell ref="E22:G22"/>
    <mergeCell ref="A24:A25"/>
    <mergeCell ref="B24:D25"/>
    <mergeCell ref="E24:F25"/>
    <mergeCell ref="G24:H25"/>
    <mergeCell ref="I24:J25"/>
    <mergeCell ref="K24:M25"/>
    <mergeCell ref="B26:D26"/>
    <mergeCell ref="K27:M27"/>
    <mergeCell ref="I29:J31"/>
    <mergeCell ref="A18:D18"/>
    <mergeCell ref="E18:G18"/>
    <mergeCell ref="A19:D19"/>
    <mergeCell ref="E19:G19"/>
    <mergeCell ref="A17:D17"/>
    <mergeCell ref="E17:G17"/>
    <mergeCell ref="A23:D23"/>
    <mergeCell ref="E23:G23"/>
    <mergeCell ref="B29:D29"/>
    <mergeCell ref="E29:F29"/>
    <mergeCell ref="G29:H2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J15:K16"/>
    <mergeCell ref="L15:L16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69" zoomScaleNormal="69" workbookViewId="0">
      <selection activeCell="G64" sqref="G64:H6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146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3181.7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50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3181.7</v>
      </c>
      <c r="E15" s="400"/>
      <c r="F15" s="400"/>
      <c r="G15" s="400"/>
      <c r="H15" s="400"/>
      <c r="I15" s="502"/>
      <c r="J15" s="400"/>
      <c r="K15" s="400"/>
      <c r="L15" s="498"/>
      <c r="M15" s="251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51"/>
      <c r="N16" s="251"/>
      <c r="O16" s="251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v>316157.86</v>
      </c>
      <c r="F17" s="407"/>
      <c r="G17" s="408"/>
      <c r="H17" s="251"/>
      <c r="I17" s="251"/>
      <c r="J17" s="251"/>
      <c r="K17" s="251"/>
      <c r="L17" s="251"/>
      <c r="M17" s="251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933660.58</v>
      </c>
      <c r="F18" s="411"/>
      <c r="G18" s="412"/>
      <c r="H18" s="251"/>
      <c r="I18" s="251"/>
      <c r="J18" s="251"/>
      <c r="K18" s="251"/>
      <c r="L18" s="251"/>
      <c r="M18" s="251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13133.9</v>
      </c>
      <c r="F19" s="448"/>
      <c r="G19" s="449"/>
      <c r="H19" s="251"/>
      <c r="I19" s="251"/>
      <c r="J19" s="251"/>
      <c r="K19" s="251"/>
      <c r="L19" s="251"/>
      <c r="M19" s="251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958770.16</v>
      </c>
      <c r="F20" s="411"/>
      <c r="G20" s="412"/>
      <c r="H20" s="251"/>
      <c r="I20" s="251"/>
      <c r="J20" s="251"/>
      <c r="K20" s="251"/>
      <c r="L20" s="251"/>
      <c r="M20" s="251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12057.08</v>
      </c>
      <c r="F21" s="448"/>
      <c r="G21" s="449"/>
      <c r="H21" s="251"/>
      <c r="I21" s="251"/>
      <c r="J21" s="251"/>
      <c r="K21" s="251"/>
      <c r="L21" s="251"/>
      <c r="M21" s="251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292125.0999999998</v>
      </c>
      <c r="F22" s="411"/>
      <c r="G22" s="412"/>
      <c r="H22" s="251"/>
      <c r="I22" s="251"/>
      <c r="J22" s="251"/>
      <c r="K22" s="251"/>
      <c r="L22" s="251"/>
      <c r="M22" s="251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-1246012.46</v>
      </c>
      <c r="F23" s="457"/>
      <c r="G23" s="458"/>
      <c r="H23" s="251"/>
      <c r="I23" s="249"/>
      <c r="J23" s="249"/>
      <c r="K23" s="249"/>
      <c r="L23" s="249"/>
      <c r="M23" s="249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1181383.3460000001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227364.28199999998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110532.258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115304.80799999999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1527.2159999999999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144321.91199999998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144321.91199999998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155776.03200000001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113395.788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42380.243999999999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3818.04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3245.3340000000003</v>
      </c>
      <c r="F38" s="363"/>
      <c r="G38" s="364" t="s">
        <v>100</v>
      </c>
      <c r="H38" s="365"/>
      <c r="I38" s="463"/>
      <c r="J38" s="464"/>
      <c r="K38" s="244"/>
      <c r="L38" s="245"/>
      <c r="M38" s="24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153294.30599999998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42571.146000000001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109005.04199999999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1718.1179999999999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3299.64+490263.8</f>
        <v>493563.44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-1456568.5660000001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41"/>
      <c r="C45" s="241"/>
      <c r="D45" s="241"/>
      <c r="E45" s="240"/>
      <c r="F45" s="240"/>
      <c r="G45" s="240"/>
      <c r="H45" s="240"/>
      <c r="I45" s="240"/>
      <c r="J45" s="240"/>
      <c r="K45" s="241"/>
      <c r="L45" s="241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735547.69</v>
      </c>
      <c r="H47" s="315"/>
      <c r="I47" s="243"/>
      <c r="J47" s="243"/>
      <c r="K47" s="242"/>
      <c r="L47" s="242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575.6414901877198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1134295.8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40"/>
      <c r="J53" s="240"/>
      <c r="K53" s="241"/>
      <c r="L53" s="241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16588.090817862521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330600.65000000002</v>
      </c>
      <c r="H57" s="315"/>
      <c r="I57" s="240"/>
      <c r="J57" s="240"/>
      <c r="K57" s="241"/>
      <c r="L57" s="241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40"/>
      <c r="J58" s="240"/>
      <c r="K58" s="241"/>
      <c r="L58" s="241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16390.531505728315</v>
      </c>
      <c r="H59" s="315"/>
      <c r="I59" s="240"/>
      <c r="J59" s="240"/>
      <c r="K59" s="241"/>
      <c r="L59" s="241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400584.59</v>
      </c>
      <c r="H60" s="315"/>
      <c r="I60" s="240"/>
      <c r="J60" s="240"/>
      <c r="K60" s="241"/>
      <c r="L60" s="241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40"/>
      <c r="J61" s="240"/>
      <c r="K61" s="241"/>
      <c r="L61" s="241"/>
      <c r="M61" s="22"/>
      <c r="N61" s="247"/>
      <c r="O61" s="24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1918.6178861788619</v>
      </c>
      <c r="H62" s="315"/>
      <c r="I62" s="240"/>
      <c r="J62" s="240"/>
      <c r="K62" s="241"/>
      <c r="L62" s="241"/>
      <c r="M62" s="22"/>
      <c r="N62" s="247"/>
      <c r="O62" s="24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9439.6</v>
      </c>
      <c r="H63" s="315"/>
      <c r="I63" s="240"/>
      <c r="J63" s="240"/>
      <c r="K63" s="241"/>
      <c r="L63" s="241"/>
      <c r="M63" s="22"/>
      <c r="N63" s="247"/>
      <c r="O63" s="24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1874920.6400000004</v>
      </c>
      <c r="H64" s="315"/>
      <c r="I64" s="240"/>
      <c r="J64" s="240"/>
      <c r="K64" s="241"/>
      <c r="L64" s="241"/>
      <c r="M64" s="22"/>
      <c r="N64" s="247"/>
      <c r="O64" s="24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f>1687199.78</f>
        <v>1687199.78</v>
      </c>
      <c r="H65" s="315"/>
      <c r="I65" s="240"/>
      <c r="J65" s="240"/>
      <c r="K65" s="241"/>
      <c r="L65" s="241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923268.55</v>
      </c>
      <c r="H66" s="475"/>
      <c r="I66" s="240"/>
      <c r="J66" s="240"/>
      <c r="K66" s="241"/>
      <c r="L66" s="241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4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40"/>
      <c r="J68" s="240"/>
      <c r="K68" s="241"/>
      <c r="L68" s="241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40"/>
      <c r="J69" s="240"/>
      <c r="K69" s="241"/>
      <c r="L69" s="241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40"/>
      <c r="J70" s="240"/>
      <c r="K70" s="241"/>
      <c r="L70" s="241"/>
      <c r="M70" s="22"/>
      <c r="N70" s="247"/>
      <c r="O70" s="24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40"/>
      <c r="J71" s="240"/>
      <c r="K71" s="241"/>
      <c r="L71" s="241"/>
      <c r="M71" s="22"/>
      <c r="N71" s="247"/>
      <c r="O71" s="24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40"/>
      <c r="J72" s="240"/>
      <c r="K72" s="241"/>
      <c r="L72" s="241"/>
      <c r="M72" s="22"/>
      <c r="N72" s="247"/>
      <c r="O72" s="24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40"/>
      <c r="J73" s="240"/>
      <c r="K73" s="241"/>
      <c r="L73" s="241"/>
      <c r="M73" s="22"/>
      <c r="N73" s="247"/>
      <c r="O73" s="247"/>
      <c r="P73" s="2"/>
      <c r="Q73" s="2"/>
    </row>
    <row r="74" spans="1:17" ht="59.25" customHeight="1" x14ac:dyDescent="0.3">
      <c r="I74" s="240"/>
      <c r="J74" s="240"/>
      <c r="K74" s="241"/>
      <c r="L74" s="241"/>
      <c r="M74" s="22"/>
      <c r="N74" s="247"/>
      <c r="O74" s="24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40"/>
      <c r="J75" s="240"/>
      <c r="K75" s="241"/>
      <c r="L75" s="241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4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4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4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G50:H50"/>
    <mergeCell ref="I50:J50"/>
    <mergeCell ref="K50:L50"/>
    <mergeCell ref="B54:F54"/>
    <mergeCell ref="G54:H54"/>
    <mergeCell ref="I54:J54"/>
    <mergeCell ref="K54:L54"/>
    <mergeCell ref="B56:F56"/>
    <mergeCell ref="G56:H56"/>
    <mergeCell ref="I56:J56"/>
    <mergeCell ref="K56:L56"/>
    <mergeCell ref="B53:F53"/>
    <mergeCell ref="G53:H53"/>
    <mergeCell ref="B55:H55"/>
    <mergeCell ref="I55:J55"/>
    <mergeCell ref="K55:L55"/>
    <mergeCell ref="I32:J32"/>
    <mergeCell ref="I33:J33"/>
    <mergeCell ref="K33:M33"/>
    <mergeCell ref="I35:J36"/>
    <mergeCell ref="G39:H39"/>
    <mergeCell ref="I39:J39"/>
    <mergeCell ref="G40:H40"/>
    <mergeCell ref="I37:J38"/>
    <mergeCell ref="I40:J42"/>
    <mergeCell ref="B64:F64"/>
    <mergeCell ref="G64:H64"/>
    <mergeCell ref="B65:F65"/>
    <mergeCell ref="G65:H65"/>
    <mergeCell ref="B66:F66"/>
    <mergeCell ref="G66:H66"/>
    <mergeCell ref="I76:J76"/>
    <mergeCell ref="K76:L76"/>
    <mergeCell ref="B62:F62"/>
    <mergeCell ref="G62:H62"/>
    <mergeCell ref="B59:F59"/>
    <mergeCell ref="G59:H59"/>
    <mergeCell ref="B57:F57"/>
    <mergeCell ref="G57:H57"/>
    <mergeCell ref="B58:H58"/>
    <mergeCell ref="B60:F60"/>
    <mergeCell ref="G60:H60"/>
    <mergeCell ref="B61:H61"/>
    <mergeCell ref="B63:F63"/>
    <mergeCell ref="G63:H63"/>
    <mergeCell ref="K43:M43"/>
    <mergeCell ref="G46:H46"/>
    <mergeCell ref="I46:J46"/>
    <mergeCell ref="G41:H41"/>
    <mergeCell ref="G42:H42"/>
    <mergeCell ref="I51:J51"/>
    <mergeCell ref="K51:L51"/>
    <mergeCell ref="B52:F52"/>
    <mergeCell ref="G52:H52"/>
    <mergeCell ref="I52:J52"/>
    <mergeCell ref="K52:L52"/>
    <mergeCell ref="B51:H51"/>
    <mergeCell ref="I48:J48"/>
    <mergeCell ref="K48:L48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B38:D38"/>
    <mergeCell ref="E38:F38"/>
    <mergeCell ref="B39:D39"/>
    <mergeCell ref="E39:F39"/>
    <mergeCell ref="K39:M39"/>
    <mergeCell ref="B44:D44"/>
    <mergeCell ref="E44:F44"/>
    <mergeCell ref="K44:M44"/>
    <mergeCell ref="B42:D42"/>
    <mergeCell ref="E42:F42"/>
    <mergeCell ref="K42:M42"/>
    <mergeCell ref="B43:D43"/>
    <mergeCell ref="G38:H38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E43:F43"/>
    <mergeCell ref="B36:D36"/>
    <mergeCell ref="E36:F36"/>
    <mergeCell ref="G36:H36"/>
    <mergeCell ref="K36:M36"/>
    <mergeCell ref="B37:D37"/>
    <mergeCell ref="E37:F37"/>
    <mergeCell ref="G37:H37"/>
    <mergeCell ref="K37:M3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E26:F26"/>
    <mergeCell ref="G26:H26"/>
    <mergeCell ref="I26:J26"/>
    <mergeCell ref="K26:M26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K29:M29"/>
    <mergeCell ref="E27:F27"/>
    <mergeCell ref="G27:H27"/>
    <mergeCell ref="I27:J27"/>
    <mergeCell ref="B27:D27"/>
    <mergeCell ref="A20:D20"/>
    <mergeCell ref="E20:G20"/>
    <mergeCell ref="A21:D21"/>
    <mergeCell ref="E21:G21"/>
    <mergeCell ref="A22:D22"/>
    <mergeCell ref="E22:G22"/>
    <mergeCell ref="A24:A25"/>
    <mergeCell ref="B24:D25"/>
    <mergeCell ref="E24:F25"/>
    <mergeCell ref="G24:H25"/>
    <mergeCell ref="I24:J25"/>
    <mergeCell ref="K24:M25"/>
    <mergeCell ref="B26:D26"/>
    <mergeCell ref="K27:M27"/>
    <mergeCell ref="I29:J31"/>
    <mergeCell ref="A18:D18"/>
    <mergeCell ref="E18:G18"/>
    <mergeCell ref="A19:D19"/>
    <mergeCell ref="E19:G19"/>
    <mergeCell ref="A17:D17"/>
    <mergeCell ref="E17:G17"/>
    <mergeCell ref="A23:D23"/>
    <mergeCell ref="E23:G23"/>
    <mergeCell ref="B29:D29"/>
    <mergeCell ref="E29:F29"/>
    <mergeCell ref="G29:H2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J15:K16"/>
    <mergeCell ref="L15:L16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3" zoomScale="70" zoomScaleNormal="70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94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3226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125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3226</v>
      </c>
      <c r="E15" s="400"/>
      <c r="F15" s="400"/>
      <c r="G15" s="400"/>
      <c r="H15" s="400"/>
      <c r="I15" s="502"/>
      <c r="J15" s="400"/>
      <c r="K15" s="400"/>
      <c r="L15" s="498"/>
      <c r="M15" s="127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127"/>
      <c r="N16" s="127"/>
      <c r="O16" s="127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170151.25</v>
      </c>
      <c r="F17" s="407"/>
      <c r="G17" s="408"/>
      <c r="H17" s="127"/>
      <c r="I17" s="105"/>
      <c r="J17" s="105"/>
      <c r="K17" s="105"/>
      <c r="L17" s="105"/>
      <c r="M17" s="105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936445.05</v>
      </c>
      <c r="F18" s="411"/>
      <c r="G18" s="412"/>
      <c r="H18" s="127"/>
      <c r="I18" s="105"/>
      <c r="J18" s="105"/>
      <c r="K18" s="105"/>
      <c r="L18" s="105"/>
      <c r="M18" s="105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16388</v>
      </c>
      <c r="F19" s="448"/>
      <c r="G19" s="449"/>
      <c r="H19" s="127"/>
      <c r="I19" s="105"/>
      <c r="J19" s="105"/>
      <c r="K19" s="105"/>
      <c r="L19" s="105"/>
      <c r="M19" s="105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909632.34</v>
      </c>
      <c r="F20" s="411"/>
      <c r="G20" s="412"/>
      <c r="H20" s="127"/>
      <c r="I20" s="105"/>
      <c r="J20" s="105"/>
      <c r="K20" s="105"/>
      <c r="L20" s="105"/>
      <c r="M20" s="105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10197.530000000001</v>
      </c>
      <c r="F21" s="448"/>
      <c r="G21" s="449"/>
      <c r="H21" s="127"/>
      <c r="I21" s="105"/>
      <c r="J21" s="105"/>
      <c r="K21" s="105"/>
      <c r="L21" s="105"/>
      <c r="M21" s="105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203154.43000000008</v>
      </c>
      <c r="F22" s="411"/>
      <c r="G22" s="412"/>
      <c r="H22" s="127"/>
      <c r="I22" s="105"/>
      <c r="J22" s="105"/>
      <c r="K22" s="105"/>
      <c r="L22" s="105"/>
      <c r="M22" s="105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-261875.85</v>
      </c>
      <c r="F23" s="457"/>
      <c r="G23" s="458"/>
      <c r="H23" s="127"/>
      <c r="I23" s="105"/>
      <c r="J23" s="105"/>
      <c r="K23" s="105"/>
      <c r="L23" s="105"/>
      <c r="M23" s="105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1096391.4500000002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230529.96000000002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112071.24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116910.24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1548.48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146331.35999999999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146331.35999999999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157944.95999999999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114974.64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42970.32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3871.2000000000007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3290.5200000000004</v>
      </c>
      <c r="F38" s="363"/>
      <c r="G38" s="364" t="s">
        <v>100</v>
      </c>
      <c r="H38" s="365"/>
      <c r="I38" s="463"/>
      <c r="J38" s="464"/>
      <c r="K38" s="101"/>
      <c r="L38" s="102"/>
      <c r="M38" s="103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155428.68000000002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43163.880000000005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110522.76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1742.0400000000002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393803.25+5191.52</f>
        <v>398994.77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-438437.43000000017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00"/>
      <c r="C45" s="100"/>
      <c r="D45" s="100"/>
      <c r="E45" s="99"/>
      <c r="F45" s="99"/>
      <c r="G45" s="99"/>
      <c r="H45" s="99"/>
      <c r="I45" s="99"/>
      <c r="J45" s="99"/>
      <c r="K45" s="100"/>
      <c r="L45" s="100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403345.22</v>
      </c>
      <c r="H47" s="315"/>
      <c r="I47" s="107"/>
      <c r="J47" s="107"/>
      <c r="K47" s="106"/>
      <c r="L47" s="10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541.29296773898875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1066612.3799999999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99"/>
      <c r="J53" s="99"/>
      <c r="K53" s="100"/>
      <c r="L53" s="100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15011.727546412443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299183.73</v>
      </c>
      <c r="H57" s="315"/>
      <c r="I57" s="99"/>
      <c r="J57" s="99"/>
      <c r="K57" s="100"/>
      <c r="L57" s="100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99"/>
      <c r="J58" s="99"/>
      <c r="K58" s="100"/>
      <c r="L58" s="100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14899.22504091653</v>
      </c>
      <c r="H59" s="315"/>
      <c r="I59" s="99"/>
      <c r="J59" s="99"/>
      <c r="K59" s="100"/>
      <c r="L59" s="100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f>364137.06</f>
        <v>364137.06</v>
      </c>
      <c r="H60" s="315"/>
      <c r="I60" s="99"/>
      <c r="J60" s="99"/>
      <c r="K60" s="100"/>
      <c r="L60" s="100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99"/>
      <c r="J61" s="99"/>
      <c r="K61" s="100"/>
      <c r="L61" s="100"/>
      <c r="M61" s="22"/>
      <c r="N61" s="104"/>
      <c r="O61" s="104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1861.2865853658539</v>
      </c>
      <c r="H62" s="315"/>
      <c r="I62" s="99"/>
      <c r="J62" s="99"/>
      <c r="K62" s="100"/>
      <c r="L62" s="100"/>
      <c r="M62" s="22"/>
      <c r="N62" s="104"/>
      <c r="O62" s="104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9157.5300000000007</v>
      </c>
      <c r="H63" s="315"/>
      <c r="I63" s="99"/>
      <c r="J63" s="99"/>
      <c r="K63" s="100"/>
      <c r="L63" s="100"/>
      <c r="M63" s="22"/>
      <c r="N63" s="104"/>
      <c r="O63" s="104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1739090.7</v>
      </c>
      <c r="H64" s="315"/>
      <c r="I64" s="99"/>
      <c r="J64" s="99"/>
      <c r="K64" s="100"/>
      <c r="L64" s="100"/>
      <c r="M64" s="22"/>
      <c r="N64" s="104"/>
      <c r="O64" s="104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f>1693767.75</f>
        <v>1693767.75</v>
      </c>
      <c r="H65" s="315"/>
      <c r="I65" s="99"/>
      <c r="J65" s="99"/>
      <c r="K65" s="100"/>
      <c r="L65" s="100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448668.16999999993</v>
      </c>
      <c r="H66" s="475"/>
      <c r="I66" s="99"/>
      <c r="J66" s="99"/>
      <c r="K66" s="100"/>
      <c r="L66" s="100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04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99"/>
      <c r="J68" s="99"/>
      <c r="K68" s="100"/>
      <c r="L68" s="100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99"/>
      <c r="J69" s="99"/>
      <c r="K69" s="100"/>
      <c r="L69" s="100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99"/>
      <c r="J70" s="99"/>
      <c r="K70" s="100"/>
      <c r="L70" s="100"/>
      <c r="M70" s="22"/>
      <c r="N70" s="104"/>
      <c r="O70" s="104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99"/>
      <c r="J71" s="99"/>
      <c r="K71" s="100"/>
      <c r="L71" s="100"/>
      <c r="M71" s="22"/>
      <c r="N71" s="104"/>
      <c r="O71" s="104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99"/>
      <c r="J72" s="99"/>
      <c r="K72" s="100"/>
      <c r="L72" s="100"/>
      <c r="M72" s="22"/>
      <c r="N72" s="104"/>
      <c r="O72" s="104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99"/>
      <c r="J73" s="99"/>
      <c r="K73" s="100"/>
      <c r="L73" s="100"/>
      <c r="M73" s="22"/>
      <c r="N73" s="104"/>
      <c r="O73" s="104"/>
      <c r="P73" s="2"/>
      <c r="Q73" s="2"/>
    </row>
    <row r="74" spans="1:17" ht="59.25" customHeight="1" x14ac:dyDescent="0.3">
      <c r="I74" s="99"/>
      <c r="J74" s="99"/>
      <c r="K74" s="100"/>
      <c r="L74" s="100"/>
      <c r="M74" s="22"/>
      <c r="N74" s="104"/>
      <c r="O74" s="104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99"/>
      <c r="J75" s="99"/>
      <c r="K75" s="100"/>
      <c r="L75" s="100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04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04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04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E27:F27"/>
    <mergeCell ref="G27:H27"/>
    <mergeCell ref="I27:J27"/>
    <mergeCell ref="K27:M27"/>
    <mergeCell ref="B27:D27"/>
    <mergeCell ref="B29:D29"/>
    <mergeCell ref="E29:F29"/>
    <mergeCell ref="G29:H29"/>
    <mergeCell ref="K29:M29"/>
    <mergeCell ref="B32:D32"/>
    <mergeCell ref="E32:F32"/>
    <mergeCell ref="G32:H32"/>
    <mergeCell ref="K32:M32"/>
    <mergeCell ref="B30:D30"/>
    <mergeCell ref="E30:F30"/>
    <mergeCell ref="G30:H30"/>
    <mergeCell ref="K30:M30"/>
    <mergeCell ref="B31:D31"/>
    <mergeCell ref="E31:F31"/>
    <mergeCell ref="G31:H31"/>
    <mergeCell ref="K31:M31"/>
    <mergeCell ref="I29:J31"/>
    <mergeCell ref="I32:J32"/>
    <mergeCell ref="B35:D35"/>
    <mergeCell ref="E35:F35"/>
    <mergeCell ref="G35:H35"/>
    <mergeCell ref="K35:M35"/>
    <mergeCell ref="B36:D36"/>
    <mergeCell ref="E36:F36"/>
    <mergeCell ref="G36:H36"/>
    <mergeCell ref="K36:M36"/>
    <mergeCell ref="B33:D33"/>
    <mergeCell ref="E33:F33"/>
    <mergeCell ref="G33:H33"/>
    <mergeCell ref="B34:D34"/>
    <mergeCell ref="E34:F34"/>
    <mergeCell ref="G34:H34"/>
    <mergeCell ref="I34:J34"/>
    <mergeCell ref="I33:J33"/>
    <mergeCell ref="K33:M33"/>
    <mergeCell ref="I35:J36"/>
    <mergeCell ref="B37:D37"/>
    <mergeCell ref="E37:F37"/>
    <mergeCell ref="G37:H37"/>
    <mergeCell ref="K37:M37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B40:D40"/>
    <mergeCell ref="G39:H39"/>
    <mergeCell ref="I39:J39"/>
    <mergeCell ref="G40:H40"/>
    <mergeCell ref="G41:H41"/>
    <mergeCell ref="G38:H38"/>
    <mergeCell ref="I37:J38"/>
    <mergeCell ref="E44:F44"/>
    <mergeCell ref="K44:M44"/>
    <mergeCell ref="B42:D42"/>
    <mergeCell ref="E42:F42"/>
    <mergeCell ref="K42:M42"/>
    <mergeCell ref="B43:D43"/>
    <mergeCell ref="E43:F43"/>
    <mergeCell ref="K43:M43"/>
    <mergeCell ref="B44:D44"/>
    <mergeCell ref="G42:H42"/>
    <mergeCell ref="G43:H43"/>
    <mergeCell ref="G44:H44"/>
    <mergeCell ref="I44:J44"/>
    <mergeCell ref="I40:J42"/>
    <mergeCell ref="I43:J43"/>
    <mergeCell ref="G46:H46"/>
    <mergeCell ref="I46:J46"/>
    <mergeCell ref="B56:F56"/>
    <mergeCell ref="G56:H56"/>
    <mergeCell ref="I56:J56"/>
    <mergeCell ref="K56:L56"/>
    <mergeCell ref="I48:J48"/>
    <mergeCell ref="K48:L48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9:F49"/>
    <mergeCell ref="G49:H49"/>
    <mergeCell ref="I50:J50"/>
    <mergeCell ref="K50:L50"/>
    <mergeCell ref="B55:H55"/>
    <mergeCell ref="I55:J55"/>
    <mergeCell ref="K55:L55"/>
    <mergeCell ref="I76:J76"/>
    <mergeCell ref="K76:L76"/>
    <mergeCell ref="B52:F52"/>
    <mergeCell ref="G52:H52"/>
    <mergeCell ref="I52:J52"/>
    <mergeCell ref="K52:L52"/>
    <mergeCell ref="B54:F54"/>
    <mergeCell ref="G54:H54"/>
    <mergeCell ref="I54:J54"/>
    <mergeCell ref="K54:L54"/>
    <mergeCell ref="B53:F53"/>
    <mergeCell ref="G53:H53"/>
    <mergeCell ref="B66:F66"/>
    <mergeCell ref="G66:H66"/>
    <mergeCell ref="B62:F62"/>
    <mergeCell ref="G62:H62"/>
    <mergeCell ref="B64:F64"/>
    <mergeCell ref="G64:H64"/>
    <mergeCell ref="B65:F65"/>
    <mergeCell ref="G65:H65"/>
    <mergeCell ref="B63:F63"/>
    <mergeCell ref="G63:H63"/>
    <mergeCell ref="B61:H61"/>
    <mergeCell ref="B59:F59"/>
    <mergeCell ref="B57:F57"/>
    <mergeCell ref="G57:H57"/>
    <mergeCell ref="B58:H58"/>
    <mergeCell ref="B60:F60"/>
    <mergeCell ref="G60:H60"/>
    <mergeCell ref="I51:J51"/>
    <mergeCell ref="K51:L51"/>
    <mergeCell ref="B51:H51"/>
    <mergeCell ref="G59:H5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62" zoomScaleNormal="62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147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1298.5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62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1298.5</v>
      </c>
      <c r="E15" s="400"/>
      <c r="F15" s="400"/>
      <c r="G15" s="400"/>
      <c r="H15" s="400"/>
      <c r="I15" s="502"/>
      <c r="J15" s="400"/>
      <c r="K15" s="400"/>
      <c r="L15" s="498"/>
      <c r="M15" s="261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61"/>
      <c r="N16" s="261"/>
      <c r="O16" s="261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v>57440.480000000003</v>
      </c>
      <c r="F17" s="407"/>
      <c r="G17" s="408"/>
      <c r="H17" s="261"/>
      <c r="I17" s="261"/>
      <c r="J17" s="261"/>
      <c r="K17" s="261"/>
      <c r="L17" s="261"/>
      <c r="M17" s="261"/>
      <c r="N17" s="276"/>
      <c r="O17" s="277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380980.17</v>
      </c>
      <c r="F18" s="411"/>
      <c r="G18" s="412"/>
      <c r="H18" s="261"/>
      <c r="I18" s="261"/>
      <c r="J18" s="261"/>
      <c r="K18" s="261"/>
      <c r="L18" s="261"/>
      <c r="M18" s="261"/>
      <c r="N18" s="276"/>
      <c r="O18" s="277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7896.61</v>
      </c>
      <c r="F19" s="448"/>
      <c r="G19" s="449"/>
      <c r="H19" s="261"/>
      <c r="I19" s="261"/>
      <c r="J19" s="261"/>
      <c r="K19" s="261"/>
      <c r="L19" s="261"/>
      <c r="M19" s="261"/>
      <c r="N19" s="276"/>
      <c r="O19" s="277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382849.02</v>
      </c>
      <c r="F20" s="411"/>
      <c r="G20" s="412"/>
      <c r="H20" s="261"/>
      <c r="I20" s="261"/>
      <c r="J20" s="261"/>
      <c r="K20" s="261"/>
      <c r="L20" s="261"/>
      <c r="M20" s="261"/>
      <c r="N20" s="276"/>
      <c r="O20" s="277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5699.91</v>
      </c>
      <c r="F21" s="448"/>
      <c r="G21" s="449"/>
      <c r="H21" s="261"/>
      <c r="I21" s="261"/>
      <c r="J21" s="261"/>
      <c r="K21" s="261"/>
      <c r="L21" s="261"/>
      <c r="M21" s="261"/>
      <c r="N21" s="276"/>
      <c r="O21" s="277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57768.329999999929</v>
      </c>
      <c r="F22" s="411"/>
      <c r="G22" s="412"/>
      <c r="H22" s="261"/>
      <c r="I22" s="261"/>
      <c r="J22" s="261"/>
      <c r="K22" s="261"/>
      <c r="L22" s="261"/>
      <c r="M22" s="261"/>
      <c r="N22" s="71"/>
      <c r="O22" s="72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-622494.27</v>
      </c>
      <c r="F23" s="457"/>
      <c r="G23" s="458"/>
      <c r="H23" s="261"/>
      <c r="I23" s="261"/>
      <c r="J23" s="261"/>
      <c r="K23" s="261"/>
      <c r="L23" s="261"/>
      <c r="M23" s="261"/>
      <c r="N23" s="71"/>
      <c r="O23" s="72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725229.91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92790.81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45109.89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47057.64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623.28000000000009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58899.96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58899.96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63574.560000000012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46278.540000000008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17296.02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1558.2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1324.4700000000003</v>
      </c>
      <c r="F38" s="363"/>
      <c r="G38" s="364" t="s">
        <v>100</v>
      </c>
      <c r="H38" s="365"/>
      <c r="I38" s="463"/>
      <c r="J38" s="464"/>
      <c r="K38" s="244"/>
      <c r="L38" s="245"/>
      <c r="M38" s="24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62561.73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17373.93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44486.61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701.19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441886.88+2633.3</f>
        <v>444520.18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-959175.25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41"/>
      <c r="C45" s="241"/>
      <c r="D45" s="241"/>
      <c r="E45" s="240"/>
      <c r="F45" s="240"/>
      <c r="G45" s="240"/>
      <c r="H45" s="240"/>
      <c r="I45" s="240"/>
      <c r="J45" s="240"/>
      <c r="K45" s="241"/>
      <c r="L45" s="241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134109.60999999999</v>
      </c>
      <c r="H47" s="315"/>
      <c r="I47" s="243"/>
      <c r="J47" s="243"/>
      <c r="K47" s="242"/>
      <c r="L47" s="242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275.30178280529208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542479.41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40"/>
      <c r="J53" s="240"/>
      <c r="K53" s="241"/>
      <c r="L53" s="241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5488.4756648268949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109385.32</v>
      </c>
      <c r="H57" s="315"/>
      <c r="I57" s="240"/>
      <c r="J57" s="240"/>
      <c r="K57" s="241"/>
      <c r="L57" s="241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40"/>
      <c r="J58" s="240"/>
      <c r="K58" s="241"/>
      <c r="L58" s="241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5400.7013093289688</v>
      </c>
      <c r="H59" s="315"/>
      <c r="I59" s="240"/>
      <c r="J59" s="240"/>
      <c r="K59" s="241"/>
      <c r="L59" s="241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131993.14000000001</v>
      </c>
      <c r="H60" s="315"/>
      <c r="I60" s="240"/>
      <c r="J60" s="240"/>
      <c r="K60" s="241"/>
      <c r="L60" s="241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40"/>
      <c r="J61" s="240"/>
      <c r="K61" s="241"/>
      <c r="L61" s="241"/>
      <c r="M61" s="22"/>
      <c r="N61" s="247"/>
      <c r="O61" s="24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936.28252032520334</v>
      </c>
      <c r="H62" s="315"/>
      <c r="I62" s="240"/>
      <c r="J62" s="240"/>
      <c r="K62" s="241"/>
      <c r="L62" s="241"/>
      <c r="M62" s="22"/>
      <c r="N62" s="247"/>
      <c r="O62" s="24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4606.51</v>
      </c>
      <c r="H63" s="315"/>
      <c r="I63" s="240"/>
      <c r="J63" s="240"/>
      <c r="K63" s="241"/>
      <c r="L63" s="241"/>
      <c r="M63" s="22"/>
      <c r="N63" s="247"/>
      <c r="O63" s="24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788464.38</v>
      </c>
      <c r="H64" s="315"/>
      <c r="I64" s="240"/>
      <c r="J64" s="240"/>
      <c r="K64" s="241"/>
      <c r="L64" s="241"/>
      <c r="M64" s="22"/>
      <c r="N64" s="247"/>
      <c r="O64" s="24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818813.36</v>
      </c>
      <c r="H65" s="315"/>
      <c r="I65" s="240"/>
      <c r="J65" s="240"/>
      <c r="K65" s="241"/>
      <c r="L65" s="241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103760.63</v>
      </c>
      <c r="H66" s="475"/>
      <c r="I66" s="240"/>
      <c r="J66" s="240"/>
      <c r="K66" s="241"/>
      <c r="L66" s="241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4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40"/>
      <c r="J68" s="240"/>
      <c r="K68" s="241"/>
      <c r="L68" s="241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40"/>
      <c r="J69" s="240"/>
      <c r="K69" s="241"/>
      <c r="L69" s="241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40"/>
      <c r="J70" s="240"/>
      <c r="K70" s="241"/>
      <c r="L70" s="241"/>
      <c r="M70" s="22"/>
      <c r="N70" s="247"/>
      <c r="O70" s="24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40"/>
      <c r="J71" s="240"/>
      <c r="K71" s="241"/>
      <c r="L71" s="241"/>
      <c r="M71" s="22"/>
      <c r="N71" s="247"/>
      <c r="O71" s="24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40"/>
      <c r="J72" s="240"/>
      <c r="K72" s="241"/>
      <c r="L72" s="241"/>
      <c r="M72" s="22"/>
      <c r="N72" s="247"/>
      <c r="O72" s="24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40"/>
      <c r="J73" s="240"/>
      <c r="K73" s="241"/>
      <c r="L73" s="241"/>
      <c r="M73" s="22"/>
      <c r="N73" s="247"/>
      <c r="O73" s="247"/>
      <c r="P73" s="2"/>
      <c r="Q73" s="2"/>
    </row>
    <row r="74" spans="1:17" ht="59.25" customHeight="1" x14ac:dyDescent="0.3">
      <c r="I74" s="240"/>
      <c r="J74" s="240"/>
      <c r="K74" s="241"/>
      <c r="L74" s="241"/>
      <c r="M74" s="22"/>
      <c r="N74" s="247"/>
      <c r="O74" s="24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40"/>
      <c r="J75" s="240"/>
      <c r="K75" s="241"/>
      <c r="L75" s="241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4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4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4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G65:H65"/>
    <mergeCell ref="B66:F66"/>
    <mergeCell ref="G66:H66"/>
    <mergeCell ref="B65:F65"/>
    <mergeCell ref="G59:H59"/>
    <mergeCell ref="B62:F62"/>
    <mergeCell ref="G62:H62"/>
    <mergeCell ref="K76:L76"/>
    <mergeCell ref="B54:F54"/>
    <mergeCell ref="G54:H54"/>
    <mergeCell ref="I54:J54"/>
    <mergeCell ref="K54:L54"/>
    <mergeCell ref="I51:J51"/>
    <mergeCell ref="K51:L51"/>
    <mergeCell ref="B52:F52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64:F64"/>
    <mergeCell ref="G64:H64"/>
    <mergeCell ref="B56:F56"/>
    <mergeCell ref="G56:H56"/>
    <mergeCell ref="I56:J56"/>
    <mergeCell ref="K56:L56"/>
    <mergeCell ref="B59:F59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0:J42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37:J38"/>
    <mergeCell ref="B36:D36"/>
    <mergeCell ref="E36:F36"/>
    <mergeCell ref="G36:H36"/>
    <mergeCell ref="K36:M36"/>
    <mergeCell ref="B37:D37"/>
    <mergeCell ref="E37:F37"/>
    <mergeCell ref="G37:H37"/>
    <mergeCell ref="K37:M37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3" zoomScale="66" zoomScaleNormal="66" workbookViewId="0">
      <selection activeCell="E43" sqref="E43:F43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148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2016.1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62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2016.1</v>
      </c>
      <c r="E15" s="400"/>
      <c r="F15" s="400"/>
      <c r="G15" s="400"/>
      <c r="H15" s="400"/>
      <c r="I15" s="502"/>
      <c r="J15" s="400"/>
      <c r="K15" s="400"/>
      <c r="L15" s="498"/>
      <c r="M15" s="261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61"/>
      <c r="N16" s="261"/>
      <c r="O16" s="261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v>146617.35999999999</v>
      </c>
      <c r="F17" s="407"/>
      <c r="G17" s="408"/>
      <c r="H17" s="261"/>
      <c r="I17" s="261"/>
      <c r="J17" s="261"/>
      <c r="K17" s="261"/>
      <c r="L17" s="261"/>
      <c r="M17" s="261"/>
      <c r="N17" s="276"/>
      <c r="O17" s="277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591523.92000000004</v>
      </c>
      <c r="F18" s="411"/>
      <c r="G18" s="412"/>
      <c r="H18" s="261"/>
      <c r="I18" s="261"/>
      <c r="J18" s="261"/>
      <c r="K18" s="261"/>
      <c r="L18" s="261"/>
      <c r="M18" s="261"/>
      <c r="N18" s="276"/>
      <c r="O18" s="277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7896.61</f>
        <v>7896.61</v>
      </c>
      <c r="F19" s="448"/>
      <c r="G19" s="449"/>
      <c r="H19" s="261"/>
      <c r="I19" s="261"/>
      <c r="J19" s="261"/>
      <c r="K19" s="261"/>
      <c r="L19" s="261"/>
      <c r="M19" s="261"/>
      <c r="N19" s="276"/>
      <c r="O19" s="277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571694.29</v>
      </c>
      <c r="F20" s="411"/>
      <c r="G20" s="412"/>
      <c r="H20" s="261"/>
      <c r="I20" s="261"/>
      <c r="J20" s="261"/>
      <c r="K20" s="261"/>
      <c r="L20" s="261"/>
      <c r="M20" s="261"/>
      <c r="N20" s="276"/>
      <c r="O20" s="277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f>5699.91</f>
        <v>5699.91</v>
      </c>
      <c r="F21" s="448"/>
      <c r="G21" s="449"/>
      <c r="H21" s="261"/>
      <c r="I21" s="261"/>
      <c r="J21" s="261"/>
      <c r="K21" s="261"/>
      <c r="L21" s="261"/>
      <c r="M21" s="261"/>
      <c r="N21" s="276"/>
      <c r="O21" s="277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168643.68999999997</v>
      </c>
      <c r="F22" s="411"/>
      <c r="G22" s="412"/>
      <c r="H22" s="261"/>
      <c r="I22" s="261"/>
      <c r="J22" s="261"/>
      <c r="K22" s="261"/>
      <c r="L22" s="261"/>
      <c r="M22" s="261"/>
      <c r="N22" s="71"/>
      <c r="O22" s="72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-857686.64</v>
      </c>
      <c r="F23" s="457"/>
      <c r="G23" s="458"/>
      <c r="H23" s="261"/>
      <c r="I23" s="261"/>
      <c r="J23" s="261"/>
      <c r="K23" s="261"/>
      <c r="L23" s="261"/>
      <c r="M23" s="261"/>
      <c r="N23" s="71"/>
      <c r="O23" s="72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506024.17800000001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144070.50599999999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70039.313999999998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73063.464000000007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967.72800000000007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91450.295999999988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91450.295999999988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98708.256000000008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71853.804000000004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26854.452000000001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2419.3199999999997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2056.422</v>
      </c>
      <c r="F38" s="363"/>
      <c r="G38" s="364" t="s">
        <v>100</v>
      </c>
      <c r="H38" s="365"/>
      <c r="I38" s="463"/>
      <c r="J38" s="464"/>
      <c r="K38" s="254"/>
      <c r="L38" s="255"/>
      <c r="M38" s="25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97135.698000000004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26975.418000000001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69071.585999999996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1088.694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3617.37+66566.31</f>
        <v>70183.679999999993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-786316.61800000002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53"/>
      <c r="C45" s="253"/>
      <c r="D45" s="253"/>
      <c r="E45" s="252"/>
      <c r="F45" s="252"/>
      <c r="G45" s="252"/>
      <c r="H45" s="252"/>
      <c r="I45" s="252"/>
      <c r="J45" s="252"/>
      <c r="K45" s="253"/>
      <c r="L45" s="253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339175.3</v>
      </c>
      <c r="H47" s="315"/>
      <c r="I47" s="260"/>
      <c r="J47" s="260"/>
      <c r="K47" s="259"/>
      <c r="L47" s="25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427.44364599668103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842273.43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52"/>
      <c r="J53" s="252"/>
      <c r="K53" s="253"/>
      <c r="L53" s="253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7952.0948319116915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158485.25</v>
      </c>
      <c r="H57" s="315"/>
      <c r="I57" s="252"/>
      <c r="J57" s="252"/>
      <c r="K57" s="253"/>
      <c r="L57" s="253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52"/>
      <c r="J58" s="252"/>
      <c r="K58" s="253"/>
      <c r="L58" s="253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7868.7643207855972</v>
      </c>
      <c r="H59" s="315"/>
      <c r="I59" s="252"/>
      <c r="J59" s="252"/>
      <c r="K59" s="253"/>
      <c r="L59" s="253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192312.6</v>
      </c>
      <c r="H60" s="315"/>
      <c r="I60" s="252"/>
      <c r="J60" s="252"/>
      <c r="K60" s="253"/>
      <c r="L60" s="253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52"/>
      <c r="J61" s="252"/>
      <c r="K61" s="253"/>
      <c r="L61" s="253"/>
      <c r="M61" s="22"/>
      <c r="N61" s="257"/>
      <c r="O61" s="25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1321.8455284552845</v>
      </c>
      <c r="H62" s="315"/>
      <c r="I62" s="252"/>
      <c r="J62" s="252"/>
      <c r="K62" s="253"/>
      <c r="L62" s="253"/>
      <c r="M62" s="22"/>
      <c r="N62" s="257"/>
      <c r="O62" s="25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6503.48</v>
      </c>
      <c r="H63" s="315"/>
      <c r="I63" s="252"/>
      <c r="J63" s="252"/>
      <c r="K63" s="253"/>
      <c r="L63" s="253"/>
      <c r="M63" s="22"/>
      <c r="N63" s="257"/>
      <c r="O63" s="25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1199574.76</v>
      </c>
      <c r="H64" s="315"/>
      <c r="I64" s="252"/>
      <c r="J64" s="252"/>
      <c r="K64" s="253"/>
      <c r="L64" s="253"/>
      <c r="M64" s="22"/>
      <c r="N64" s="257"/>
      <c r="O64" s="25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1180752.49</v>
      </c>
      <c r="H65" s="315"/>
      <c r="I65" s="252"/>
      <c r="J65" s="252"/>
      <c r="K65" s="253"/>
      <c r="L65" s="253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357997.57000000007</v>
      </c>
      <c r="H66" s="475"/>
      <c r="I66" s="252"/>
      <c r="J66" s="252"/>
      <c r="K66" s="253"/>
      <c r="L66" s="253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5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52"/>
      <c r="J68" s="252"/>
      <c r="K68" s="253"/>
      <c r="L68" s="253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52"/>
      <c r="J69" s="252"/>
      <c r="K69" s="253"/>
      <c r="L69" s="253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52"/>
      <c r="J70" s="252"/>
      <c r="K70" s="253"/>
      <c r="L70" s="253"/>
      <c r="M70" s="22"/>
      <c r="N70" s="257"/>
      <c r="O70" s="25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52"/>
      <c r="J71" s="252"/>
      <c r="K71" s="253"/>
      <c r="L71" s="253"/>
      <c r="M71" s="22"/>
      <c r="N71" s="257"/>
      <c r="O71" s="25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52"/>
      <c r="J72" s="252"/>
      <c r="K72" s="253"/>
      <c r="L72" s="253"/>
      <c r="M72" s="22"/>
      <c r="N72" s="257"/>
      <c r="O72" s="25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52"/>
      <c r="J73" s="252"/>
      <c r="K73" s="253"/>
      <c r="L73" s="253"/>
      <c r="M73" s="22"/>
      <c r="N73" s="257"/>
      <c r="O73" s="257"/>
      <c r="P73" s="2"/>
      <c r="Q73" s="2"/>
    </row>
    <row r="74" spans="1:17" ht="59.25" customHeight="1" x14ac:dyDescent="0.3">
      <c r="I74" s="252"/>
      <c r="J74" s="252"/>
      <c r="K74" s="253"/>
      <c r="L74" s="253"/>
      <c r="M74" s="22"/>
      <c r="N74" s="257"/>
      <c r="O74" s="25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52"/>
      <c r="J75" s="252"/>
      <c r="K75" s="253"/>
      <c r="L75" s="253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5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5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5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70" zoomScaleNormal="70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149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1290.7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62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1290.7</v>
      </c>
      <c r="E15" s="400"/>
      <c r="F15" s="400"/>
      <c r="G15" s="400"/>
      <c r="H15" s="400"/>
      <c r="I15" s="502"/>
      <c r="J15" s="400"/>
      <c r="K15" s="400"/>
      <c r="L15" s="498"/>
      <c r="M15" s="261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61"/>
      <c r="N16" s="261"/>
      <c r="O16" s="261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v>78439.34</v>
      </c>
      <c r="F17" s="407"/>
      <c r="G17" s="408"/>
      <c r="H17" s="261"/>
      <c r="I17" s="261"/>
      <c r="J17" s="261"/>
      <c r="K17" s="261"/>
      <c r="L17" s="261"/>
      <c r="M17" s="261"/>
      <c r="N17" s="276"/>
      <c r="O17" s="277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379417.93</v>
      </c>
      <c r="F18" s="411"/>
      <c r="G18" s="412"/>
      <c r="H18" s="261"/>
      <c r="I18" s="261"/>
      <c r="J18" s="261"/>
      <c r="K18" s="261"/>
      <c r="L18" s="261"/>
      <c r="M18" s="261"/>
      <c r="N18" s="276"/>
      <c r="O18" s="277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10947.46</f>
        <v>10947.46</v>
      </c>
      <c r="F19" s="448"/>
      <c r="G19" s="449"/>
      <c r="H19" s="261"/>
      <c r="I19" s="261"/>
      <c r="J19" s="261"/>
      <c r="K19" s="261"/>
      <c r="L19" s="261"/>
      <c r="M19" s="261"/>
      <c r="N19" s="276"/>
      <c r="O19" s="277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355437.02</v>
      </c>
      <c r="F20" s="411"/>
      <c r="G20" s="412"/>
      <c r="H20" s="261"/>
      <c r="I20" s="261"/>
      <c r="J20" s="261"/>
      <c r="K20" s="261"/>
      <c r="L20" s="261"/>
      <c r="M20" s="261"/>
      <c r="N20" s="276"/>
      <c r="O20" s="277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8750.75</v>
      </c>
      <c r="F21" s="448"/>
      <c r="G21" s="449"/>
      <c r="H21" s="261"/>
      <c r="I21" s="261"/>
      <c r="J21" s="261"/>
      <c r="K21" s="261"/>
      <c r="L21" s="261"/>
      <c r="M21" s="261"/>
      <c r="N21" s="276"/>
      <c r="O21" s="277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104616.96000000002</v>
      </c>
      <c r="F22" s="411"/>
      <c r="G22" s="412"/>
      <c r="H22" s="261"/>
      <c r="I22" s="261"/>
      <c r="J22" s="261"/>
      <c r="K22" s="261"/>
      <c r="L22" s="261"/>
      <c r="M22" s="261"/>
      <c r="N22" s="71"/>
      <c r="O22" s="72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-1835765.96</v>
      </c>
      <c r="F23" s="457"/>
      <c r="G23" s="458"/>
      <c r="H23" s="261"/>
      <c r="I23" s="261"/>
      <c r="J23" s="261"/>
      <c r="K23" s="261"/>
      <c r="L23" s="261"/>
      <c r="M23" s="261"/>
      <c r="N23" s="71"/>
      <c r="O23" s="72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442941.09599999996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92233.421999999991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44838.917999999998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46774.968000000001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619.53600000000006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58546.152000000002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58546.152000000002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63192.672000000006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46000.548000000003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17192.124000000003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1548.8400000000001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1316.5140000000001</v>
      </c>
      <c r="F38" s="363"/>
      <c r="G38" s="364" t="s">
        <v>100</v>
      </c>
      <c r="H38" s="365"/>
      <c r="I38" s="463"/>
      <c r="J38" s="464"/>
      <c r="K38" s="254"/>
      <c r="L38" s="255"/>
      <c r="M38" s="25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62185.926000000007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17269.566000000003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44219.381999999998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696.97800000000007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1724.85+162192.72</f>
        <v>163917.57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-1914519.2859999998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53"/>
      <c r="C45" s="253"/>
      <c r="D45" s="253"/>
      <c r="E45" s="252"/>
      <c r="F45" s="252"/>
      <c r="G45" s="252"/>
      <c r="H45" s="252"/>
      <c r="I45" s="252"/>
      <c r="J45" s="252"/>
      <c r="K45" s="253"/>
      <c r="L45" s="253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191782.88</v>
      </c>
      <c r="H47" s="315"/>
      <c r="I47" s="260"/>
      <c r="J47" s="260"/>
      <c r="K47" s="259"/>
      <c r="L47" s="25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274.10685667016833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540124.81999999995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52"/>
      <c r="J53" s="252"/>
      <c r="K53" s="253"/>
      <c r="L53" s="253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5109.2252885097841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101826.86</v>
      </c>
      <c r="H57" s="315"/>
      <c r="I57" s="252"/>
      <c r="J57" s="252"/>
      <c r="K57" s="253"/>
      <c r="L57" s="253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52"/>
      <c r="J58" s="252"/>
      <c r="K58" s="253"/>
      <c r="L58" s="253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5042.6841243862518</v>
      </c>
      <c r="H59" s="315"/>
      <c r="I59" s="252"/>
      <c r="J59" s="252"/>
      <c r="K59" s="253"/>
      <c r="L59" s="253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123243.2</v>
      </c>
      <c r="H60" s="315"/>
      <c r="I60" s="252"/>
      <c r="J60" s="252"/>
      <c r="K60" s="253"/>
      <c r="L60" s="253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52"/>
      <c r="J61" s="252"/>
      <c r="K61" s="253"/>
      <c r="L61" s="253"/>
      <c r="M61" s="22"/>
      <c r="N61" s="257"/>
      <c r="O61" s="25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931.96951219512198</v>
      </c>
      <c r="H62" s="315"/>
      <c r="I62" s="252"/>
      <c r="J62" s="252"/>
      <c r="K62" s="253"/>
      <c r="L62" s="253"/>
      <c r="M62" s="22"/>
      <c r="N62" s="257"/>
      <c r="O62" s="25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4585.29</v>
      </c>
      <c r="H63" s="315"/>
      <c r="I63" s="252"/>
      <c r="J63" s="252"/>
      <c r="K63" s="253"/>
      <c r="L63" s="253"/>
      <c r="M63" s="22"/>
      <c r="N63" s="257"/>
      <c r="O63" s="25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769780.16999999993</v>
      </c>
      <c r="H64" s="315"/>
      <c r="I64" s="252"/>
      <c r="J64" s="252"/>
      <c r="K64" s="253"/>
      <c r="L64" s="253"/>
      <c r="M64" s="22"/>
      <c r="N64" s="257"/>
      <c r="O64" s="25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f>714721.66</f>
        <v>714721.66</v>
      </c>
      <c r="H65" s="315"/>
      <c r="I65" s="252"/>
      <c r="J65" s="252"/>
      <c r="K65" s="253"/>
      <c r="L65" s="253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246841.3899999999</v>
      </c>
      <c r="H66" s="475"/>
      <c r="I66" s="252"/>
      <c r="J66" s="252"/>
      <c r="K66" s="253"/>
      <c r="L66" s="253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5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52"/>
      <c r="J68" s="252"/>
      <c r="K68" s="253"/>
      <c r="L68" s="253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52"/>
      <c r="J69" s="252"/>
      <c r="K69" s="253"/>
      <c r="L69" s="253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52"/>
      <c r="J70" s="252"/>
      <c r="K70" s="253"/>
      <c r="L70" s="253"/>
      <c r="M70" s="22"/>
      <c r="N70" s="257"/>
      <c r="O70" s="25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52"/>
      <c r="J71" s="252"/>
      <c r="K71" s="253"/>
      <c r="L71" s="253"/>
      <c r="M71" s="22"/>
      <c r="N71" s="257"/>
      <c r="O71" s="25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52"/>
      <c r="J72" s="252"/>
      <c r="K72" s="253"/>
      <c r="L72" s="253"/>
      <c r="M72" s="22"/>
      <c r="N72" s="257"/>
      <c r="O72" s="25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52"/>
      <c r="J73" s="252"/>
      <c r="K73" s="253"/>
      <c r="L73" s="253"/>
      <c r="M73" s="22"/>
      <c r="N73" s="257"/>
      <c r="O73" s="257"/>
      <c r="P73" s="2"/>
      <c r="Q73" s="2"/>
    </row>
    <row r="74" spans="1:17" ht="59.25" customHeight="1" x14ac:dyDescent="0.3">
      <c r="I74" s="252"/>
      <c r="J74" s="252"/>
      <c r="K74" s="253"/>
      <c r="L74" s="253"/>
      <c r="M74" s="22"/>
      <c r="N74" s="257"/>
      <c r="O74" s="25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52"/>
      <c r="J75" s="252"/>
      <c r="K75" s="253"/>
      <c r="L75" s="253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5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5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5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66" zoomScaleNormal="66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150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2011.3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62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2011.3</v>
      </c>
      <c r="E15" s="400"/>
      <c r="F15" s="400"/>
      <c r="G15" s="400"/>
      <c r="H15" s="400"/>
      <c r="I15" s="502"/>
      <c r="J15" s="400"/>
      <c r="K15" s="400"/>
      <c r="L15" s="498"/>
      <c r="M15" s="261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61"/>
      <c r="N16" s="261"/>
      <c r="O16" s="261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v>103541.84</v>
      </c>
      <c r="F17" s="407"/>
      <c r="G17" s="408"/>
      <c r="H17" s="261"/>
      <c r="I17" s="261"/>
      <c r="J17" s="261"/>
      <c r="K17" s="261"/>
      <c r="L17" s="261"/>
      <c r="M17" s="261"/>
      <c r="N17" s="276"/>
      <c r="O17" s="277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589947.39</v>
      </c>
      <c r="F18" s="411"/>
      <c r="G18" s="412"/>
      <c r="H18" s="261"/>
      <c r="I18" s="261"/>
      <c r="J18" s="261"/>
      <c r="K18" s="261"/>
      <c r="L18" s="261"/>
      <c r="M18" s="261"/>
      <c r="N18" s="276"/>
      <c r="O18" s="277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10947.46</f>
        <v>10947.46</v>
      </c>
      <c r="F19" s="448"/>
      <c r="G19" s="449"/>
      <c r="H19" s="261"/>
      <c r="I19" s="261"/>
      <c r="J19" s="261"/>
      <c r="K19" s="261"/>
      <c r="L19" s="261"/>
      <c r="M19" s="261"/>
      <c r="N19" s="276"/>
      <c r="O19" s="277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581009.06999999995</v>
      </c>
      <c r="F20" s="411"/>
      <c r="G20" s="412"/>
      <c r="H20" s="261"/>
      <c r="I20" s="261"/>
      <c r="J20" s="261"/>
      <c r="K20" s="261"/>
      <c r="L20" s="261"/>
      <c r="M20" s="261"/>
      <c r="N20" s="276"/>
      <c r="O20" s="277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8750.75</v>
      </c>
      <c r="F21" s="448"/>
      <c r="G21" s="449"/>
      <c r="H21" s="261"/>
      <c r="I21" s="261"/>
      <c r="J21" s="261"/>
      <c r="K21" s="261"/>
      <c r="L21" s="261"/>
      <c r="M21" s="261"/>
      <c r="N21" s="276"/>
      <c r="O21" s="277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114676.87</v>
      </c>
      <c r="F22" s="411"/>
      <c r="G22" s="412"/>
      <c r="H22" s="261"/>
      <c r="I22" s="261"/>
      <c r="J22" s="261"/>
      <c r="K22" s="261"/>
      <c r="L22" s="261"/>
      <c r="M22" s="261"/>
      <c r="N22" s="71"/>
      <c r="O22" s="72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-314784.46999999997</v>
      </c>
      <c r="F23" s="457"/>
      <c r="G23" s="458"/>
      <c r="H23" s="261"/>
      <c r="I23" s="261"/>
      <c r="J23" s="261"/>
      <c r="K23" s="261"/>
      <c r="L23" s="261"/>
      <c r="M23" s="261"/>
      <c r="N23" s="71"/>
      <c r="O23" s="72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527165.54399999999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143727.49799999999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69872.562000000005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72889.511999999988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965.42400000000009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91232.567999999999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91232.567999999999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98473.247999999992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71682.732000000004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26790.515999999996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2413.5600000000004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2051.5260000000003</v>
      </c>
      <c r="F38" s="363"/>
      <c r="G38" s="364" t="s">
        <v>100</v>
      </c>
      <c r="H38" s="365"/>
      <c r="I38" s="463"/>
      <c r="J38" s="464"/>
      <c r="K38" s="254"/>
      <c r="L38" s="255"/>
      <c r="M38" s="25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96904.433999999994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26911.194000000003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68907.137999999992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1086.1020000000001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2453.62+89909.09</f>
        <v>92362.709999999992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-252190.19400000002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53"/>
      <c r="C45" s="253"/>
      <c r="D45" s="253"/>
      <c r="E45" s="252"/>
      <c r="F45" s="252"/>
      <c r="G45" s="252"/>
      <c r="H45" s="252"/>
      <c r="I45" s="252"/>
      <c r="J45" s="252"/>
      <c r="K45" s="253"/>
      <c r="L45" s="253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238861.17</v>
      </c>
      <c r="H47" s="315"/>
      <c r="I47" s="260"/>
      <c r="J47" s="260"/>
      <c r="K47" s="259"/>
      <c r="L47" s="25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426.37062862536732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840159.06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52"/>
      <c r="J53" s="252"/>
      <c r="K53" s="253"/>
      <c r="L53" s="253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7183.6884094330162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143170.91</v>
      </c>
      <c r="H57" s="315"/>
      <c r="I57" s="252"/>
      <c r="J57" s="252"/>
      <c r="K57" s="253"/>
      <c r="L57" s="253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52"/>
      <c r="J58" s="252"/>
      <c r="K58" s="253"/>
      <c r="L58" s="253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7107.1280687397702</v>
      </c>
      <c r="H59" s="315"/>
      <c r="I59" s="252"/>
      <c r="J59" s="252"/>
      <c r="K59" s="253"/>
      <c r="L59" s="253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173698.21</v>
      </c>
      <c r="H60" s="315"/>
      <c r="I60" s="252"/>
      <c r="J60" s="252"/>
      <c r="K60" s="253"/>
      <c r="L60" s="253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52"/>
      <c r="J61" s="252"/>
      <c r="K61" s="253"/>
      <c r="L61" s="253"/>
      <c r="M61" s="22"/>
      <c r="N61" s="257"/>
      <c r="O61" s="25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1255.25</v>
      </c>
      <c r="H62" s="315"/>
      <c r="I62" s="252"/>
      <c r="J62" s="252"/>
      <c r="K62" s="253"/>
      <c r="L62" s="253"/>
      <c r="M62" s="22"/>
      <c r="N62" s="257"/>
      <c r="O62" s="25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6175.83</v>
      </c>
      <c r="H63" s="315"/>
      <c r="I63" s="252"/>
      <c r="J63" s="252"/>
      <c r="K63" s="253"/>
      <c r="L63" s="253"/>
      <c r="M63" s="22"/>
      <c r="N63" s="257"/>
      <c r="O63" s="25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1163204.0100000002</v>
      </c>
      <c r="H64" s="315"/>
      <c r="I64" s="252"/>
      <c r="J64" s="252"/>
      <c r="K64" s="253"/>
      <c r="L64" s="253"/>
      <c r="M64" s="22"/>
      <c r="N64" s="257"/>
      <c r="O64" s="25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1173345.95</v>
      </c>
      <c r="H65" s="315"/>
      <c r="I65" s="252"/>
      <c r="J65" s="252"/>
      <c r="K65" s="253"/>
      <c r="L65" s="253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228719.23000000021</v>
      </c>
      <c r="H66" s="475"/>
      <c r="I66" s="252"/>
      <c r="J66" s="252"/>
      <c r="K66" s="253"/>
      <c r="L66" s="253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5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52"/>
      <c r="J68" s="252"/>
      <c r="K68" s="253"/>
      <c r="L68" s="253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52"/>
      <c r="J69" s="252"/>
      <c r="K69" s="253"/>
      <c r="L69" s="253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52"/>
      <c r="J70" s="252"/>
      <c r="K70" s="253"/>
      <c r="L70" s="253"/>
      <c r="M70" s="22"/>
      <c r="N70" s="257"/>
      <c r="O70" s="25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52"/>
      <c r="J71" s="252"/>
      <c r="K71" s="253"/>
      <c r="L71" s="253"/>
      <c r="M71" s="22"/>
      <c r="N71" s="257"/>
      <c r="O71" s="25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52"/>
      <c r="J72" s="252"/>
      <c r="K72" s="253"/>
      <c r="L72" s="253"/>
      <c r="M72" s="22"/>
      <c r="N72" s="257"/>
      <c r="O72" s="25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52"/>
      <c r="J73" s="252"/>
      <c r="K73" s="253"/>
      <c r="L73" s="253"/>
      <c r="M73" s="22"/>
      <c r="N73" s="257"/>
      <c r="O73" s="257"/>
      <c r="P73" s="2"/>
      <c r="Q73" s="2"/>
    </row>
    <row r="74" spans="1:17" ht="59.25" customHeight="1" x14ac:dyDescent="0.3">
      <c r="I74" s="252"/>
      <c r="J74" s="252"/>
      <c r="K74" s="253"/>
      <c r="L74" s="253"/>
      <c r="M74" s="22"/>
      <c r="N74" s="257"/>
      <c r="O74" s="25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52"/>
      <c r="J75" s="252"/>
      <c r="K75" s="253"/>
      <c r="L75" s="253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5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5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5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60" zoomScaleNormal="60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151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2508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62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2508</v>
      </c>
      <c r="E15" s="400"/>
      <c r="F15" s="400"/>
      <c r="G15" s="400"/>
      <c r="H15" s="400"/>
      <c r="I15" s="502"/>
      <c r="J15" s="400"/>
      <c r="K15" s="400"/>
      <c r="L15" s="498"/>
      <c r="M15" s="261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61"/>
      <c r="N16" s="261"/>
      <c r="O16" s="261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v>261959.56</v>
      </c>
      <c r="F17" s="407"/>
      <c r="G17" s="408"/>
      <c r="H17" s="261"/>
      <c r="I17" s="261"/>
      <c r="J17" s="261"/>
      <c r="K17" s="261"/>
      <c r="L17" s="261"/>
      <c r="M17" s="261"/>
      <c r="N17" s="276"/>
      <c r="O17" s="277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735847.06</v>
      </c>
      <c r="F18" s="411"/>
      <c r="G18" s="412"/>
      <c r="H18" s="261"/>
      <c r="I18" s="261"/>
      <c r="J18" s="261"/>
      <c r="K18" s="261"/>
      <c r="L18" s="261"/>
      <c r="M18" s="261"/>
      <c r="N18" s="276"/>
      <c r="O18" s="277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13082.54</f>
        <v>13082.54</v>
      </c>
      <c r="F19" s="448"/>
      <c r="G19" s="449"/>
      <c r="H19" s="261"/>
      <c r="I19" s="261"/>
      <c r="J19" s="261"/>
      <c r="K19" s="261"/>
      <c r="L19" s="261"/>
      <c r="M19" s="261"/>
      <c r="N19" s="276"/>
      <c r="O19" s="277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f>695455.9</f>
        <v>695455.9</v>
      </c>
      <c r="F20" s="411"/>
      <c r="G20" s="412"/>
      <c r="H20" s="261"/>
      <c r="I20" s="261"/>
      <c r="J20" s="261"/>
      <c r="K20" s="261"/>
      <c r="L20" s="261"/>
      <c r="M20" s="261"/>
      <c r="N20" s="276"/>
      <c r="O20" s="277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9238.26</v>
      </c>
      <c r="F21" s="448"/>
      <c r="G21" s="449"/>
      <c r="H21" s="261"/>
      <c r="I21" s="261"/>
      <c r="J21" s="261"/>
      <c r="K21" s="261"/>
      <c r="L21" s="261"/>
      <c r="M21" s="261"/>
      <c r="N21" s="276"/>
      <c r="O21" s="277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306195.00000000012</v>
      </c>
      <c r="F22" s="411"/>
      <c r="G22" s="412"/>
      <c r="H22" s="261"/>
      <c r="I22" s="261"/>
      <c r="J22" s="261"/>
      <c r="K22" s="261"/>
      <c r="L22" s="261"/>
      <c r="M22" s="261"/>
      <c r="N22" s="71"/>
      <c r="O22" s="72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f>-130478.34</f>
        <v>-130478.34</v>
      </c>
      <c r="F23" s="457"/>
      <c r="G23" s="458"/>
      <c r="H23" s="261"/>
      <c r="I23" s="261"/>
      <c r="J23" s="261"/>
      <c r="K23" s="261"/>
      <c r="L23" s="261"/>
      <c r="M23" s="261"/>
      <c r="N23" s="71"/>
      <c r="O23" s="72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620638.28999999992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179221.68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87127.92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90889.919999999998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1203.8400000000001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113762.88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113762.88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122791.67999999999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89385.12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33406.559999999998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3009.6000000000004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2558.1600000000003</v>
      </c>
      <c r="F38" s="363"/>
      <c r="G38" s="364" t="s">
        <v>100</v>
      </c>
      <c r="H38" s="365"/>
      <c r="I38" s="463"/>
      <c r="J38" s="464"/>
      <c r="K38" s="254"/>
      <c r="L38" s="255"/>
      <c r="M38" s="25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120835.44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33557.040000000008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85924.079999999987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1354.3200000000002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1772.76+76686.09</f>
        <v>78458.849999999991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-46422.469999999856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53"/>
      <c r="C45" s="253"/>
      <c r="D45" s="253"/>
      <c r="E45" s="252"/>
      <c r="F45" s="252"/>
      <c r="G45" s="252"/>
      <c r="H45" s="252"/>
      <c r="I45" s="252"/>
      <c r="J45" s="252"/>
      <c r="K45" s="253"/>
      <c r="L45" s="253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605276.56000000006</v>
      </c>
      <c r="H47" s="315"/>
      <c r="I47" s="260"/>
      <c r="J47" s="260"/>
      <c r="K47" s="259"/>
      <c r="L47" s="25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531.73395957350704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1047776.45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52"/>
      <c r="J53" s="252"/>
      <c r="K53" s="253"/>
      <c r="L53" s="253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12561.257400903161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250345.86</v>
      </c>
      <c r="H57" s="315"/>
      <c r="I57" s="252"/>
      <c r="J57" s="252"/>
      <c r="K57" s="253"/>
      <c r="L57" s="253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52"/>
      <c r="J58" s="252"/>
      <c r="K58" s="253"/>
      <c r="L58" s="253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12494.953764320784</v>
      </c>
      <c r="H59" s="315"/>
      <c r="I59" s="252"/>
      <c r="J59" s="252"/>
      <c r="K59" s="253"/>
      <c r="L59" s="253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305376.67</v>
      </c>
      <c r="H60" s="315"/>
      <c r="I60" s="252"/>
      <c r="J60" s="252"/>
      <c r="K60" s="253"/>
      <c r="L60" s="253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52"/>
      <c r="J61" s="252"/>
      <c r="K61" s="253"/>
      <c r="L61" s="253"/>
      <c r="M61" s="22"/>
      <c r="N61" s="257"/>
      <c r="O61" s="25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1561.290650406504</v>
      </c>
      <c r="H62" s="315"/>
      <c r="I62" s="252"/>
      <c r="J62" s="252"/>
      <c r="K62" s="253"/>
      <c r="L62" s="253"/>
      <c r="M62" s="22"/>
      <c r="N62" s="257"/>
      <c r="O62" s="25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7681.55</v>
      </c>
      <c r="H63" s="315"/>
      <c r="I63" s="252"/>
      <c r="J63" s="252"/>
      <c r="K63" s="253"/>
      <c r="L63" s="253"/>
      <c r="M63" s="22"/>
      <c r="N63" s="257"/>
      <c r="O63" s="25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1611180.53</v>
      </c>
      <c r="H64" s="315"/>
      <c r="I64" s="252"/>
      <c r="J64" s="252"/>
      <c r="K64" s="253"/>
      <c r="L64" s="253"/>
      <c r="M64" s="22"/>
      <c r="N64" s="257"/>
      <c r="O64" s="25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1603084.9</v>
      </c>
      <c r="H65" s="315"/>
      <c r="I65" s="252"/>
      <c r="J65" s="252"/>
      <c r="K65" s="253"/>
      <c r="L65" s="253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613372.18999999994</v>
      </c>
      <c r="H66" s="475"/>
      <c r="I66" s="252"/>
      <c r="J66" s="252"/>
      <c r="K66" s="253"/>
      <c r="L66" s="253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5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52"/>
      <c r="J68" s="252"/>
      <c r="K68" s="253"/>
      <c r="L68" s="253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52"/>
      <c r="J69" s="252"/>
      <c r="K69" s="253"/>
      <c r="L69" s="253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52"/>
      <c r="J70" s="252"/>
      <c r="K70" s="253"/>
      <c r="L70" s="253"/>
      <c r="M70" s="22"/>
      <c r="N70" s="257"/>
      <c r="O70" s="25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52"/>
      <c r="J71" s="252"/>
      <c r="K71" s="253"/>
      <c r="L71" s="253"/>
      <c r="M71" s="22"/>
      <c r="N71" s="257"/>
      <c r="O71" s="25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52"/>
      <c r="J72" s="252"/>
      <c r="K72" s="253"/>
      <c r="L72" s="253"/>
      <c r="M72" s="22"/>
      <c r="N72" s="257"/>
      <c r="O72" s="25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52"/>
      <c r="J73" s="252"/>
      <c r="K73" s="253"/>
      <c r="L73" s="253"/>
      <c r="M73" s="22"/>
      <c r="N73" s="257"/>
      <c r="O73" s="257"/>
      <c r="P73" s="2"/>
      <c r="Q73" s="2"/>
    </row>
    <row r="74" spans="1:17" ht="59.25" customHeight="1" x14ac:dyDescent="0.3">
      <c r="I74" s="252"/>
      <c r="J74" s="252"/>
      <c r="K74" s="253"/>
      <c r="L74" s="253"/>
      <c r="M74" s="22"/>
      <c r="N74" s="257"/>
      <c r="O74" s="25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52"/>
      <c r="J75" s="252"/>
      <c r="K75" s="253"/>
      <c r="L75" s="253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5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5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5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60" zoomScaleNormal="60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152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1614.5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62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1614.5</v>
      </c>
      <c r="E15" s="400"/>
      <c r="F15" s="400"/>
      <c r="G15" s="400"/>
      <c r="H15" s="400"/>
      <c r="I15" s="502"/>
      <c r="J15" s="400"/>
      <c r="K15" s="400"/>
      <c r="L15" s="498"/>
      <c r="M15" s="261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61"/>
      <c r="N16" s="261"/>
      <c r="O16" s="261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v>79833</v>
      </c>
      <c r="F17" s="407"/>
      <c r="G17" s="408"/>
      <c r="H17" s="261"/>
      <c r="I17" s="261"/>
      <c r="J17" s="261"/>
      <c r="K17" s="261"/>
      <c r="L17" s="261"/>
      <c r="M17" s="261"/>
      <c r="N17" s="276"/>
      <c r="O17" s="277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473694.59</v>
      </c>
      <c r="F18" s="411"/>
      <c r="G18" s="412"/>
      <c r="H18" s="261"/>
      <c r="I18" s="261"/>
      <c r="J18" s="261"/>
      <c r="K18" s="261"/>
      <c r="L18" s="261"/>
      <c r="M18" s="261"/>
      <c r="N18" s="276"/>
      <c r="O18" s="277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10947.46</f>
        <v>10947.46</v>
      </c>
      <c r="F19" s="448"/>
      <c r="G19" s="449"/>
      <c r="H19" s="261"/>
      <c r="I19" s="261"/>
      <c r="J19" s="261"/>
      <c r="K19" s="261"/>
      <c r="L19" s="261"/>
      <c r="M19" s="261"/>
      <c r="N19" s="276"/>
      <c r="O19" s="277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463810.98</v>
      </c>
      <c r="F20" s="411"/>
      <c r="G20" s="412"/>
      <c r="H20" s="261"/>
      <c r="I20" s="261"/>
      <c r="J20" s="261"/>
      <c r="K20" s="261"/>
      <c r="L20" s="261"/>
      <c r="M20" s="261"/>
      <c r="N20" s="276"/>
      <c r="O20" s="277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8750.75</v>
      </c>
      <c r="F21" s="448"/>
      <c r="G21" s="449"/>
      <c r="H21" s="261"/>
      <c r="I21" s="261"/>
      <c r="J21" s="261"/>
      <c r="K21" s="261"/>
      <c r="L21" s="261"/>
      <c r="M21" s="261"/>
      <c r="N21" s="276"/>
      <c r="O21" s="277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91913.320000000065</v>
      </c>
      <c r="F22" s="411"/>
      <c r="G22" s="412"/>
      <c r="H22" s="261"/>
      <c r="I22" s="261"/>
      <c r="J22" s="261"/>
      <c r="K22" s="261"/>
      <c r="L22" s="261"/>
      <c r="M22" s="261"/>
      <c r="N22" s="71"/>
      <c r="O22" s="72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-302204.25</v>
      </c>
      <c r="F23" s="457"/>
      <c r="G23" s="458"/>
      <c r="H23" s="261"/>
      <c r="I23" s="261"/>
      <c r="J23" s="261"/>
      <c r="K23" s="261"/>
      <c r="L23" s="261"/>
      <c r="M23" s="261"/>
      <c r="N23" s="71"/>
      <c r="O23" s="72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468225.61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115372.17000000001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56087.73000000001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58509.479999999996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774.96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73233.72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73233.72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79045.919999999998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57540.78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21505.14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1937.4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1646.7900000000002</v>
      </c>
      <c r="F38" s="363"/>
      <c r="G38" s="364" t="s">
        <v>100</v>
      </c>
      <c r="H38" s="365"/>
      <c r="I38" s="463"/>
      <c r="J38" s="464"/>
      <c r="K38" s="254"/>
      <c r="L38" s="255"/>
      <c r="M38" s="25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77786.61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21602.010000000002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55312.77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871.83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1844.64+117358.36</f>
        <v>119203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-297868.13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53"/>
      <c r="C45" s="253"/>
      <c r="D45" s="253"/>
      <c r="E45" s="252"/>
      <c r="F45" s="252"/>
      <c r="G45" s="252"/>
      <c r="H45" s="252"/>
      <c r="I45" s="252"/>
      <c r="J45" s="252"/>
      <c r="K45" s="253"/>
      <c r="L45" s="253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190939.74</v>
      </c>
      <c r="H47" s="315"/>
      <c r="I47" s="260"/>
      <c r="J47" s="260"/>
      <c r="K47" s="259"/>
      <c r="L47" s="25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342.29834203675227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f>674495.46</f>
        <v>674495.46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52"/>
      <c r="J53" s="252"/>
      <c r="K53" s="253"/>
      <c r="L53" s="253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7603.3176116407421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151534.12</v>
      </c>
      <c r="H57" s="315"/>
      <c r="I57" s="252"/>
      <c r="J57" s="252"/>
      <c r="K57" s="253"/>
      <c r="L57" s="253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52"/>
      <c r="J58" s="252"/>
      <c r="K58" s="253"/>
      <c r="L58" s="253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7542.5302782324052</v>
      </c>
      <c r="H59" s="315"/>
      <c r="I59" s="252"/>
      <c r="J59" s="252"/>
      <c r="K59" s="253"/>
      <c r="L59" s="253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184339.44</v>
      </c>
      <c r="H60" s="315"/>
      <c r="I60" s="252"/>
      <c r="J60" s="252"/>
      <c r="K60" s="253"/>
      <c r="L60" s="253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52"/>
      <c r="J61" s="252"/>
      <c r="K61" s="253"/>
      <c r="L61" s="253"/>
      <c r="M61" s="22"/>
      <c r="N61" s="257"/>
      <c r="O61" s="25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1065.5081300813008</v>
      </c>
      <c r="H62" s="315"/>
      <c r="I62" s="252"/>
      <c r="J62" s="252"/>
      <c r="K62" s="253"/>
      <c r="L62" s="253"/>
      <c r="M62" s="22"/>
      <c r="N62" s="257"/>
      <c r="O62" s="25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5242.3</v>
      </c>
      <c r="H63" s="315"/>
      <c r="I63" s="252"/>
      <c r="J63" s="252"/>
      <c r="K63" s="253"/>
      <c r="L63" s="253"/>
      <c r="M63" s="22"/>
      <c r="N63" s="257"/>
      <c r="O63" s="25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1015611.3200000001</v>
      </c>
      <c r="H64" s="315"/>
      <c r="I64" s="252"/>
      <c r="J64" s="252"/>
      <c r="K64" s="253"/>
      <c r="L64" s="253"/>
      <c r="M64" s="22"/>
      <c r="N64" s="257"/>
      <c r="O64" s="25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f>1015846.24</f>
        <v>1015846.24</v>
      </c>
      <c r="H65" s="315"/>
      <c r="I65" s="252"/>
      <c r="J65" s="252"/>
      <c r="K65" s="253"/>
      <c r="L65" s="253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190704.82000000007</v>
      </c>
      <c r="H66" s="475"/>
      <c r="I66" s="252"/>
      <c r="J66" s="252"/>
      <c r="K66" s="253"/>
      <c r="L66" s="253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5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52"/>
      <c r="J68" s="252"/>
      <c r="K68" s="253"/>
      <c r="L68" s="253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52"/>
      <c r="J69" s="252"/>
      <c r="K69" s="253"/>
      <c r="L69" s="253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52"/>
      <c r="J70" s="252"/>
      <c r="K70" s="253"/>
      <c r="L70" s="253"/>
      <c r="M70" s="22"/>
      <c r="N70" s="257"/>
      <c r="O70" s="25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52"/>
      <c r="J71" s="252"/>
      <c r="K71" s="253"/>
      <c r="L71" s="253"/>
      <c r="M71" s="22"/>
      <c r="N71" s="257"/>
      <c r="O71" s="25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52"/>
      <c r="J72" s="252"/>
      <c r="K72" s="253"/>
      <c r="L72" s="253"/>
      <c r="M72" s="22"/>
      <c r="N72" s="257"/>
      <c r="O72" s="25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52"/>
      <c r="J73" s="252"/>
      <c r="K73" s="253"/>
      <c r="L73" s="253"/>
      <c r="M73" s="22"/>
      <c r="N73" s="257"/>
      <c r="O73" s="257"/>
      <c r="P73" s="2"/>
      <c r="Q73" s="2"/>
    </row>
    <row r="74" spans="1:17" ht="59.25" customHeight="1" x14ac:dyDescent="0.3">
      <c r="I74" s="252"/>
      <c r="J74" s="252"/>
      <c r="K74" s="253"/>
      <c r="L74" s="253"/>
      <c r="M74" s="22"/>
      <c r="N74" s="257"/>
      <c r="O74" s="25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52"/>
      <c r="J75" s="252"/>
      <c r="K75" s="253"/>
      <c r="L75" s="253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5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5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5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60" zoomScaleNormal="60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153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1091.8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62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1091.8</v>
      </c>
      <c r="E15" s="400"/>
      <c r="F15" s="400"/>
      <c r="G15" s="400"/>
      <c r="H15" s="400"/>
      <c r="I15" s="502"/>
      <c r="J15" s="400"/>
      <c r="K15" s="400"/>
      <c r="L15" s="498"/>
      <c r="M15" s="261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61"/>
      <c r="N16" s="261"/>
      <c r="O16" s="261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v>76606.929999999993</v>
      </c>
      <c r="F17" s="407"/>
      <c r="G17" s="408"/>
      <c r="H17" s="261"/>
      <c r="I17" s="261"/>
      <c r="J17" s="261"/>
      <c r="K17" s="261"/>
      <c r="L17" s="261"/>
      <c r="M17" s="261"/>
      <c r="N17" s="276"/>
      <c r="O17" s="277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320334.27</v>
      </c>
      <c r="F18" s="411"/>
      <c r="G18" s="412"/>
      <c r="H18" s="261"/>
      <c r="I18" s="261"/>
      <c r="J18" s="261"/>
      <c r="K18" s="261"/>
      <c r="L18" s="261"/>
      <c r="M18" s="261"/>
      <c r="N18" s="276"/>
      <c r="O18" s="277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7727.12</v>
      </c>
      <c r="F19" s="448"/>
      <c r="G19" s="449"/>
      <c r="H19" s="261"/>
      <c r="I19" s="261"/>
      <c r="J19" s="261"/>
      <c r="K19" s="261"/>
      <c r="L19" s="261"/>
      <c r="M19" s="261"/>
      <c r="N19" s="276"/>
      <c r="O19" s="277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316058.44</v>
      </c>
      <c r="F20" s="411"/>
      <c r="G20" s="412"/>
      <c r="H20" s="261"/>
      <c r="I20" s="261"/>
      <c r="J20" s="261"/>
      <c r="K20" s="261"/>
      <c r="L20" s="261"/>
      <c r="M20" s="261"/>
      <c r="N20" s="276"/>
      <c r="O20" s="277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5530.87</v>
      </c>
      <c r="F21" s="448"/>
      <c r="G21" s="449"/>
      <c r="H21" s="261"/>
      <c r="I21" s="261"/>
      <c r="J21" s="261"/>
      <c r="K21" s="261"/>
      <c r="L21" s="261"/>
      <c r="M21" s="261"/>
      <c r="N21" s="276"/>
      <c r="O21" s="277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83079.010000000009</v>
      </c>
      <c r="F22" s="411"/>
      <c r="G22" s="412"/>
      <c r="H22" s="261"/>
      <c r="I22" s="261"/>
      <c r="J22" s="261"/>
      <c r="K22" s="261"/>
      <c r="L22" s="261"/>
      <c r="M22" s="261"/>
      <c r="N22" s="71"/>
      <c r="O22" s="72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-1161342.53</v>
      </c>
      <c r="F23" s="457"/>
      <c r="G23" s="458"/>
      <c r="H23" s="261"/>
      <c r="I23" s="261"/>
      <c r="J23" s="261"/>
      <c r="K23" s="261"/>
      <c r="L23" s="261"/>
      <c r="M23" s="261"/>
      <c r="N23" s="71"/>
      <c r="O23" s="72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450700.25399999996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78020.027999999991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37929.131999999998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39566.831999999995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524.06399999999996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49524.047999999995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49524.047999999995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53454.527999999991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38911.751999999993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14542.775999999998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1310.1599999999999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1113.636</v>
      </c>
      <c r="F38" s="363"/>
      <c r="G38" s="364" t="s">
        <v>100</v>
      </c>
      <c r="H38" s="365"/>
      <c r="I38" s="463"/>
      <c r="J38" s="464"/>
      <c r="K38" s="254"/>
      <c r="L38" s="255"/>
      <c r="M38" s="25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52602.923999999999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14608.284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37405.067999999999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589.572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2698.22+211976.71</f>
        <v>214674.93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-1290453.4739999999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53"/>
      <c r="C45" s="253"/>
      <c r="D45" s="253"/>
      <c r="E45" s="252"/>
      <c r="F45" s="252"/>
      <c r="G45" s="252"/>
      <c r="H45" s="252"/>
      <c r="I45" s="252"/>
      <c r="J45" s="252"/>
      <c r="K45" s="253"/>
      <c r="L45" s="253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183719.85</v>
      </c>
      <c r="H47" s="315"/>
      <c r="I47" s="260"/>
      <c r="J47" s="260"/>
      <c r="K47" s="259"/>
      <c r="L47" s="25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231.47843429806798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456125.94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52"/>
      <c r="J53" s="252"/>
      <c r="K53" s="253"/>
      <c r="L53" s="253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4744.8258906171604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94564.38</v>
      </c>
      <c r="H57" s="315"/>
      <c r="I57" s="252"/>
      <c r="J57" s="252"/>
      <c r="K57" s="253"/>
      <c r="L57" s="253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52"/>
      <c r="J58" s="252"/>
      <c r="K58" s="253"/>
      <c r="L58" s="253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4636.5695581014725</v>
      </c>
      <c r="H59" s="315"/>
      <c r="I59" s="252"/>
      <c r="J59" s="252"/>
      <c r="K59" s="253"/>
      <c r="L59" s="253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113317.75999999999</v>
      </c>
      <c r="H60" s="315"/>
      <c r="I60" s="252"/>
      <c r="J60" s="252"/>
      <c r="K60" s="253"/>
      <c r="L60" s="253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52"/>
      <c r="J61" s="252"/>
      <c r="K61" s="253"/>
      <c r="L61" s="253"/>
      <c r="M61" s="22"/>
      <c r="N61" s="257"/>
      <c r="O61" s="25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698.97154471544718</v>
      </c>
      <c r="H62" s="315"/>
      <c r="I62" s="252"/>
      <c r="J62" s="252"/>
      <c r="K62" s="253"/>
      <c r="L62" s="253"/>
      <c r="M62" s="22"/>
      <c r="N62" s="257"/>
      <c r="O62" s="25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f>3438.94</f>
        <v>3438.94</v>
      </c>
      <c r="H63" s="315"/>
      <c r="I63" s="252"/>
      <c r="J63" s="252"/>
      <c r="K63" s="253"/>
      <c r="L63" s="253"/>
      <c r="M63" s="22"/>
      <c r="N63" s="257"/>
      <c r="O63" s="25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667447.02</v>
      </c>
      <c r="H64" s="315"/>
      <c r="I64" s="252"/>
      <c r="J64" s="252"/>
      <c r="K64" s="253"/>
      <c r="L64" s="253"/>
      <c r="M64" s="22"/>
      <c r="N64" s="257"/>
      <c r="O64" s="25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f>655532.74</f>
        <v>655532.74</v>
      </c>
      <c r="H65" s="315"/>
      <c r="I65" s="252"/>
      <c r="J65" s="252"/>
      <c r="K65" s="253"/>
      <c r="L65" s="253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195634.13</v>
      </c>
      <c r="H66" s="475"/>
      <c r="I66" s="252"/>
      <c r="J66" s="252"/>
      <c r="K66" s="253"/>
      <c r="L66" s="253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5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52"/>
      <c r="J68" s="252"/>
      <c r="K68" s="253"/>
      <c r="L68" s="253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52"/>
      <c r="J69" s="252"/>
      <c r="K69" s="253"/>
      <c r="L69" s="253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52"/>
      <c r="J70" s="252"/>
      <c r="K70" s="253"/>
      <c r="L70" s="253"/>
      <c r="M70" s="22"/>
      <c r="N70" s="257"/>
      <c r="O70" s="25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52"/>
      <c r="J71" s="252"/>
      <c r="K71" s="253"/>
      <c r="L71" s="253"/>
      <c r="M71" s="22"/>
      <c r="N71" s="257"/>
      <c r="O71" s="25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52"/>
      <c r="J72" s="252"/>
      <c r="K72" s="253"/>
      <c r="L72" s="253"/>
      <c r="M72" s="22"/>
      <c r="N72" s="257"/>
      <c r="O72" s="25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52"/>
      <c r="J73" s="252"/>
      <c r="K73" s="253"/>
      <c r="L73" s="253"/>
      <c r="M73" s="22"/>
      <c r="N73" s="257"/>
      <c r="O73" s="257"/>
      <c r="P73" s="2"/>
      <c r="Q73" s="2"/>
    </row>
    <row r="74" spans="1:17" ht="59.25" customHeight="1" x14ac:dyDescent="0.3">
      <c r="I74" s="252"/>
      <c r="J74" s="252"/>
      <c r="K74" s="253"/>
      <c r="L74" s="253"/>
      <c r="M74" s="22"/>
      <c r="N74" s="257"/>
      <c r="O74" s="25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52"/>
      <c r="J75" s="252"/>
      <c r="K75" s="253"/>
      <c r="L75" s="253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5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5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5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abSelected="1" topLeftCell="A13" zoomScale="60" zoomScaleNormal="60" workbookViewId="0">
      <selection activeCell="I18" sqref="I18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154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1848.8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62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1848.8</v>
      </c>
      <c r="E15" s="400"/>
      <c r="F15" s="400"/>
      <c r="G15" s="400"/>
      <c r="H15" s="400"/>
      <c r="I15" s="502"/>
      <c r="J15" s="400"/>
      <c r="K15" s="400"/>
      <c r="L15" s="498"/>
      <c r="M15" s="261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61"/>
      <c r="N16" s="261"/>
      <c r="O16" s="261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v>214184.41</v>
      </c>
      <c r="F17" s="407"/>
      <c r="G17" s="408"/>
      <c r="H17" s="261"/>
      <c r="I17" s="261"/>
      <c r="J17" s="261"/>
      <c r="K17" s="261"/>
      <c r="L17" s="261"/>
      <c r="M17" s="261"/>
      <c r="N17" s="276"/>
      <c r="O17" s="277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542437.79</v>
      </c>
      <c r="F18" s="411"/>
      <c r="G18" s="412"/>
      <c r="H18" s="261"/>
      <c r="I18" s="261"/>
      <c r="J18" s="261"/>
      <c r="K18" s="261"/>
      <c r="L18" s="261"/>
      <c r="M18" s="261"/>
      <c r="N18" s="276"/>
      <c r="O18" s="277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7769.49</f>
        <v>7769.49</v>
      </c>
      <c r="F19" s="448"/>
      <c r="G19" s="449"/>
      <c r="H19" s="261"/>
      <c r="I19" s="261"/>
      <c r="J19" s="261"/>
      <c r="K19" s="261"/>
      <c r="L19" s="261"/>
      <c r="M19" s="261"/>
      <c r="N19" s="276"/>
      <c r="O19" s="277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531080.42000000004</v>
      </c>
      <c r="F20" s="411"/>
      <c r="G20" s="412"/>
      <c r="H20" s="261"/>
      <c r="I20" s="261"/>
      <c r="J20" s="261"/>
      <c r="K20" s="261"/>
      <c r="L20" s="261"/>
      <c r="M20" s="261"/>
      <c r="N20" s="276"/>
      <c r="O20" s="277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5573.14</v>
      </c>
      <c r="F21" s="448"/>
      <c r="G21" s="449"/>
      <c r="H21" s="261"/>
      <c r="I21" s="261"/>
      <c r="J21" s="261"/>
      <c r="K21" s="261"/>
      <c r="L21" s="261"/>
      <c r="M21" s="261"/>
      <c r="N21" s="276"/>
      <c r="O21" s="277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227738.13</v>
      </c>
      <c r="F22" s="411"/>
      <c r="G22" s="412"/>
      <c r="H22" s="261"/>
      <c r="I22" s="261"/>
      <c r="J22" s="261"/>
      <c r="K22" s="261"/>
      <c r="L22" s="261"/>
      <c r="M22" s="261"/>
      <c r="N22" s="71"/>
      <c r="O22" s="72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-593574.82999999996</v>
      </c>
      <c r="F23" s="457"/>
      <c r="G23" s="458"/>
      <c r="H23" s="261"/>
      <c r="I23" s="261"/>
      <c r="J23" s="261"/>
      <c r="K23" s="261"/>
      <c r="L23" s="261"/>
      <c r="M23" s="261"/>
      <c r="N23" s="71"/>
      <c r="O23" s="72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934059.35400000005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132115.24799999999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64227.311999999998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67000.511999999988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887.42400000000009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83861.567999999999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83861.567999999999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90517.247999999992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65891.232000000004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24626.015999999996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2218.5600000000004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1885.7760000000003</v>
      </c>
      <c r="F38" s="363"/>
      <c r="G38" s="364" t="s">
        <v>100</v>
      </c>
      <c r="H38" s="365"/>
      <c r="I38" s="463"/>
      <c r="J38" s="464"/>
      <c r="K38" s="254"/>
      <c r="L38" s="255"/>
      <c r="M38" s="25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89075.183999999994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24736.944000000003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63339.887999999999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998.35200000000009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531591.73+2794.04</f>
        <v>534385.77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-990980.62399999995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53"/>
      <c r="C45" s="253"/>
      <c r="D45" s="253"/>
      <c r="E45" s="252"/>
      <c r="F45" s="252"/>
      <c r="G45" s="252"/>
      <c r="H45" s="252"/>
      <c r="I45" s="252"/>
      <c r="J45" s="252"/>
      <c r="K45" s="253"/>
      <c r="L45" s="253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447920.25</v>
      </c>
      <c r="H47" s="315"/>
      <c r="I47" s="260"/>
      <c r="J47" s="260"/>
      <c r="K47" s="259"/>
      <c r="L47" s="25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390.17997046419924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768845.73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52"/>
      <c r="J53" s="252"/>
      <c r="K53" s="253"/>
      <c r="L53" s="253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7596.7290516808835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151402.81</v>
      </c>
      <c r="H57" s="315"/>
      <c r="I57" s="252"/>
      <c r="J57" s="252"/>
      <c r="K57" s="253"/>
      <c r="L57" s="253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52"/>
      <c r="J58" s="252"/>
      <c r="K58" s="253"/>
      <c r="L58" s="253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7515.3396072013084</v>
      </c>
      <c r="H59" s="315"/>
      <c r="I59" s="252"/>
      <c r="J59" s="252"/>
      <c r="K59" s="253"/>
      <c r="L59" s="253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183674.9</v>
      </c>
      <c r="H60" s="315"/>
      <c r="I60" s="252"/>
      <c r="J60" s="252"/>
      <c r="K60" s="253"/>
      <c r="L60" s="253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52"/>
      <c r="J61" s="252"/>
      <c r="K61" s="253"/>
      <c r="L61" s="253"/>
      <c r="M61" s="22"/>
      <c r="N61" s="257"/>
      <c r="O61" s="25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1171.1605691056909</v>
      </c>
      <c r="H62" s="315"/>
      <c r="I62" s="252"/>
      <c r="J62" s="252"/>
      <c r="K62" s="253"/>
      <c r="L62" s="253"/>
      <c r="M62" s="22"/>
      <c r="N62" s="257"/>
      <c r="O62" s="25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5762.11</v>
      </c>
      <c r="H63" s="315"/>
      <c r="I63" s="252"/>
      <c r="J63" s="252"/>
      <c r="K63" s="253"/>
      <c r="L63" s="253"/>
      <c r="M63" s="22"/>
      <c r="N63" s="257"/>
      <c r="O63" s="25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1109685.55</v>
      </c>
      <c r="H64" s="315"/>
      <c r="I64" s="252"/>
      <c r="J64" s="252"/>
      <c r="K64" s="253"/>
      <c r="L64" s="253"/>
      <c r="M64" s="22"/>
      <c r="N64" s="257"/>
      <c r="O64" s="25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f>1126694.55</f>
        <v>1126694.55</v>
      </c>
      <c r="H65" s="315"/>
      <c r="I65" s="252"/>
      <c r="J65" s="252"/>
      <c r="K65" s="253"/>
      <c r="L65" s="253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430911.25</v>
      </c>
      <c r="H66" s="475"/>
      <c r="I66" s="252"/>
      <c r="J66" s="252"/>
      <c r="K66" s="253"/>
      <c r="L66" s="253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5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52"/>
      <c r="J68" s="252"/>
      <c r="K68" s="253"/>
      <c r="L68" s="253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52"/>
      <c r="J69" s="252"/>
      <c r="K69" s="253"/>
      <c r="L69" s="253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52"/>
      <c r="J70" s="252"/>
      <c r="K70" s="253"/>
      <c r="L70" s="253"/>
      <c r="M70" s="22"/>
      <c r="N70" s="257"/>
      <c r="O70" s="25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52"/>
      <c r="J71" s="252"/>
      <c r="K71" s="253"/>
      <c r="L71" s="253"/>
      <c r="M71" s="22"/>
      <c r="N71" s="257"/>
      <c r="O71" s="25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52"/>
      <c r="J72" s="252"/>
      <c r="K72" s="253"/>
      <c r="L72" s="253"/>
      <c r="M72" s="22"/>
      <c r="N72" s="257"/>
      <c r="O72" s="25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52"/>
      <c r="J73" s="252"/>
      <c r="K73" s="253"/>
      <c r="L73" s="253"/>
      <c r="M73" s="22"/>
      <c r="N73" s="257"/>
      <c r="O73" s="257"/>
      <c r="P73" s="2"/>
      <c r="Q73" s="2"/>
    </row>
    <row r="74" spans="1:17" ht="59.25" customHeight="1" x14ac:dyDescent="0.3">
      <c r="I74" s="252"/>
      <c r="J74" s="252"/>
      <c r="K74" s="253"/>
      <c r="L74" s="253"/>
      <c r="M74" s="22"/>
      <c r="N74" s="257"/>
      <c r="O74" s="25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52"/>
      <c r="J75" s="252"/>
      <c r="K75" s="253"/>
      <c r="L75" s="253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5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5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5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60" zoomScaleNormal="60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155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1647.4</v>
      </c>
      <c r="G13" s="439"/>
      <c r="H13" s="438">
        <v>182.6</v>
      </c>
      <c r="I13" s="440"/>
      <c r="J13" s="122"/>
      <c r="K13" s="123" t="s">
        <v>5</v>
      </c>
      <c r="L13" s="124">
        <v>31.04</v>
      </c>
      <c r="M13" s="262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1830</v>
      </c>
      <c r="E15" s="400"/>
      <c r="F15" s="400"/>
      <c r="G15" s="400"/>
      <c r="H15" s="400"/>
      <c r="I15" s="502"/>
      <c r="J15" s="400"/>
      <c r="K15" s="400"/>
      <c r="L15" s="498"/>
      <c r="M15" s="261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61"/>
      <c r="N16" s="261"/>
      <c r="O16" s="261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v>71047.070000000007</v>
      </c>
      <c r="F17" s="407"/>
      <c r="G17" s="408"/>
      <c r="H17" s="261"/>
      <c r="I17" s="261"/>
      <c r="J17" s="261"/>
      <c r="K17" s="261"/>
      <c r="L17" s="261"/>
      <c r="M17" s="261"/>
      <c r="N17" s="276"/>
      <c r="O17" s="277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483347.21</v>
      </c>
      <c r="F18" s="411"/>
      <c r="G18" s="412"/>
      <c r="H18" s="261"/>
      <c r="I18" s="261"/>
      <c r="J18" s="261"/>
      <c r="K18" s="261"/>
      <c r="L18" s="261"/>
      <c r="M18" s="261"/>
      <c r="N18" s="276"/>
      <c r="O18" s="277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59122.53</f>
        <v>59122.53</v>
      </c>
      <c r="F19" s="448"/>
      <c r="G19" s="449"/>
      <c r="H19" s="261"/>
      <c r="I19" s="261"/>
      <c r="J19" s="261"/>
      <c r="K19" s="261"/>
      <c r="L19" s="261"/>
      <c r="M19" s="261"/>
      <c r="N19" s="276"/>
      <c r="O19" s="277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474164.34</v>
      </c>
      <c r="F20" s="411"/>
      <c r="G20" s="412"/>
      <c r="H20" s="261"/>
      <c r="I20" s="261"/>
      <c r="J20" s="261"/>
      <c r="K20" s="261"/>
      <c r="L20" s="261"/>
      <c r="M20" s="261"/>
      <c r="N20" s="276"/>
      <c r="O20" s="277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57979.79</v>
      </c>
      <c r="F21" s="448"/>
      <c r="G21" s="449"/>
      <c r="H21" s="261"/>
      <c r="I21" s="261"/>
      <c r="J21" s="261"/>
      <c r="K21" s="261"/>
      <c r="L21" s="261"/>
      <c r="M21" s="261"/>
      <c r="N21" s="276"/>
      <c r="O21" s="277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81372.680000000022</v>
      </c>
      <c r="F22" s="411"/>
      <c r="G22" s="412"/>
      <c r="H22" s="261"/>
      <c r="I22" s="261"/>
      <c r="J22" s="261"/>
      <c r="K22" s="261"/>
      <c r="L22" s="261"/>
      <c r="M22" s="261"/>
      <c r="N22" s="71"/>
      <c r="O22" s="72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-329987.51</v>
      </c>
      <c r="F23" s="457"/>
      <c r="G23" s="458"/>
      <c r="H23" s="261"/>
      <c r="I23" s="261"/>
      <c r="J23" s="261"/>
      <c r="K23" s="261"/>
      <c r="L23" s="261"/>
      <c r="M23" s="261"/>
      <c r="N23" s="71"/>
      <c r="O23" s="72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683034.6399999999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130771.79999999999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63574.2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66319.199999999997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878.40000000000009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83008.800000000003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83008.800000000003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89596.799999999988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65221.2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24375.599999999999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2196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1866.6000000000004</v>
      </c>
      <c r="F38" s="363"/>
      <c r="G38" s="364" t="s">
        <v>100</v>
      </c>
      <c r="H38" s="365"/>
      <c r="I38" s="463"/>
      <c r="J38" s="464"/>
      <c r="K38" s="254"/>
      <c r="L38" s="255"/>
      <c r="M38" s="25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88169.4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24485.4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62695.799999999996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988.2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2506.6+284918.64</f>
        <v>287425.24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-480878.0199999999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53"/>
      <c r="C45" s="253"/>
      <c r="D45" s="253"/>
      <c r="E45" s="252"/>
      <c r="F45" s="252"/>
      <c r="G45" s="252"/>
      <c r="H45" s="252"/>
      <c r="I45" s="252"/>
      <c r="J45" s="252"/>
      <c r="K45" s="253"/>
      <c r="L45" s="253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156496.44</v>
      </c>
      <c r="H47" s="315"/>
      <c r="I47" s="260"/>
      <c r="J47" s="260"/>
      <c r="K47" s="259"/>
      <c r="L47" s="25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349.2741044105781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688241.13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52"/>
      <c r="J53" s="252"/>
      <c r="K53" s="253"/>
      <c r="L53" s="253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8088.810837932765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161210</v>
      </c>
      <c r="H57" s="315"/>
      <c r="I57" s="252"/>
      <c r="J57" s="252"/>
      <c r="K57" s="253"/>
      <c r="L57" s="253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52"/>
      <c r="J58" s="252"/>
      <c r="K58" s="253"/>
      <c r="L58" s="253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8027.6374795417341</v>
      </c>
      <c r="H59" s="315"/>
      <c r="I59" s="252"/>
      <c r="J59" s="252"/>
      <c r="K59" s="253"/>
      <c r="L59" s="253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196195.46</v>
      </c>
      <c r="H60" s="315"/>
      <c r="I60" s="252"/>
      <c r="J60" s="252"/>
      <c r="K60" s="253"/>
      <c r="L60" s="253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52"/>
      <c r="J61" s="252"/>
      <c r="K61" s="253"/>
      <c r="L61" s="253"/>
      <c r="M61" s="22"/>
      <c r="N61" s="257"/>
      <c r="O61" s="25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1143.689024390244</v>
      </c>
      <c r="H62" s="315"/>
      <c r="I62" s="252"/>
      <c r="J62" s="252"/>
      <c r="K62" s="253"/>
      <c r="L62" s="253"/>
      <c r="M62" s="22"/>
      <c r="N62" s="257"/>
      <c r="O62" s="25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5626.95</v>
      </c>
      <c r="H63" s="315"/>
      <c r="I63" s="252"/>
      <c r="J63" s="252"/>
      <c r="K63" s="253"/>
      <c r="L63" s="253"/>
      <c r="M63" s="22"/>
      <c r="N63" s="257"/>
      <c r="O63" s="25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1051273.54</v>
      </c>
      <c r="H64" s="315"/>
      <c r="I64" s="252"/>
      <c r="J64" s="252"/>
      <c r="K64" s="253"/>
      <c r="L64" s="253"/>
      <c r="M64" s="22"/>
      <c r="N64" s="257"/>
      <c r="O64" s="25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1040411.93</v>
      </c>
      <c r="H65" s="315"/>
      <c r="I65" s="252"/>
      <c r="J65" s="252"/>
      <c r="K65" s="253"/>
      <c r="L65" s="253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167358.04999999993</v>
      </c>
      <c r="H66" s="475"/>
      <c r="I66" s="252"/>
      <c r="J66" s="252"/>
      <c r="K66" s="253"/>
      <c r="L66" s="253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5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52"/>
      <c r="J68" s="252"/>
      <c r="K68" s="253"/>
      <c r="L68" s="253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52"/>
      <c r="J69" s="252"/>
      <c r="K69" s="253"/>
      <c r="L69" s="253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52"/>
      <c r="J70" s="252"/>
      <c r="K70" s="253"/>
      <c r="L70" s="253"/>
      <c r="M70" s="22"/>
      <c r="N70" s="257"/>
      <c r="O70" s="25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52"/>
      <c r="J71" s="252"/>
      <c r="K71" s="253"/>
      <c r="L71" s="253"/>
      <c r="M71" s="22"/>
      <c r="N71" s="257"/>
      <c r="O71" s="25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52"/>
      <c r="J72" s="252"/>
      <c r="K72" s="253"/>
      <c r="L72" s="253"/>
      <c r="M72" s="22"/>
      <c r="N72" s="257"/>
      <c r="O72" s="25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52"/>
      <c r="J73" s="252"/>
      <c r="K73" s="253"/>
      <c r="L73" s="253"/>
      <c r="M73" s="22"/>
      <c r="N73" s="257"/>
      <c r="O73" s="257"/>
      <c r="P73" s="2"/>
      <c r="Q73" s="2"/>
    </row>
    <row r="74" spans="1:17" ht="59.25" customHeight="1" x14ac:dyDescent="0.3">
      <c r="I74" s="252"/>
      <c r="J74" s="252"/>
      <c r="K74" s="253"/>
      <c r="L74" s="253"/>
      <c r="M74" s="22"/>
      <c r="N74" s="257"/>
      <c r="O74" s="25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52"/>
      <c r="J75" s="252"/>
      <c r="K75" s="253"/>
      <c r="L75" s="253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5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5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5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67" zoomScale="60" zoomScaleNormal="60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156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1094.4000000000001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62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1094.4000000000001</v>
      </c>
      <c r="E15" s="400"/>
      <c r="F15" s="400"/>
      <c r="G15" s="400"/>
      <c r="H15" s="400"/>
      <c r="I15" s="502"/>
      <c r="J15" s="400"/>
      <c r="K15" s="400"/>
      <c r="L15" s="498"/>
      <c r="M15" s="261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61"/>
      <c r="N16" s="261"/>
      <c r="O16" s="261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v>97228.61</v>
      </c>
      <c r="F17" s="407"/>
      <c r="G17" s="408"/>
      <c r="H17" s="261"/>
      <c r="I17" s="261"/>
      <c r="J17" s="261"/>
      <c r="K17" s="261"/>
      <c r="L17" s="261"/>
      <c r="M17" s="261"/>
      <c r="N17" s="276"/>
      <c r="O17" s="277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321105.8</v>
      </c>
      <c r="F18" s="411"/>
      <c r="G18" s="412"/>
      <c r="H18" s="261"/>
      <c r="I18" s="261"/>
      <c r="J18" s="261"/>
      <c r="K18" s="261"/>
      <c r="L18" s="261"/>
      <c r="M18" s="261"/>
      <c r="N18" s="276"/>
      <c r="O18" s="277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7811.86</v>
      </c>
      <c r="F19" s="448"/>
      <c r="G19" s="449"/>
      <c r="H19" s="261"/>
      <c r="I19" s="261"/>
      <c r="J19" s="261"/>
      <c r="K19" s="261"/>
      <c r="L19" s="261"/>
      <c r="M19" s="261"/>
      <c r="N19" s="276"/>
      <c r="O19" s="277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352738.27</v>
      </c>
      <c r="F20" s="411"/>
      <c r="G20" s="412"/>
      <c r="H20" s="261"/>
      <c r="I20" s="261"/>
      <c r="J20" s="261"/>
      <c r="K20" s="261"/>
      <c r="L20" s="261"/>
      <c r="M20" s="261"/>
      <c r="N20" s="276"/>
      <c r="O20" s="277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5615.39</v>
      </c>
      <c r="F21" s="448"/>
      <c r="G21" s="449"/>
      <c r="H21" s="261"/>
      <c r="I21" s="261"/>
      <c r="J21" s="261"/>
      <c r="K21" s="261"/>
      <c r="L21" s="261"/>
      <c r="M21" s="261"/>
      <c r="N21" s="276"/>
      <c r="O21" s="277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67792.609999999942</v>
      </c>
      <c r="F22" s="411"/>
      <c r="G22" s="412"/>
      <c r="H22" s="261"/>
      <c r="I22" s="261"/>
      <c r="J22" s="261"/>
      <c r="K22" s="261"/>
      <c r="L22" s="261"/>
      <c r="M22" s="261"/>
      <c r="N22" s="71"/>
      <c r="O22" s="72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-524592.53</v>
      </c>
      <c r="F23" s="457"/>
      <c r="G23" s="458"/>
      <c r="H23" s="261"/>
      <c r="I23" s="261"/>
      <c r="J23" s="261"/>
      <c r="K23" s="261"/>
      <c r="L23" s="261"/>
      <c r="M23" s="261"/>
      <c r="N23" s="71"/>
      <c r="O23" s="72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422166.74200000003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78205.824000000022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38019.456000000006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39661.056000000004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525.31200000000013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49641.984000000004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49641.984000000004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53581.823999999993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39004.415999999997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14577.407999999999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1313.2800000000002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1116.2880000000002</v>
      </c>
      <c r="F38" s="363"/>
      <c r="G38" s="364" t="s">
        <v>100</v>
      </c>
      <c r="H38" s="365"/>
      <c r="I38" s="463"/>
      <c r="J38" s="464"/>
      <c r="K38" s="254"/>
      <c r="L38" s="255"/>
      <c r="M38" s="25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52728.192000000003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14643.072000000004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37494.144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590.97600000000011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183168.6+2410.75</f>
        <v>185579.35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-588405.61199999996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53"/>
      <c r="C45" s="253"/>
      <c r="D45" s="253"/>
      <c r="E45" s="252"/>
      <c r="F45" s="252"/>
      <c r="G45" s="252"/>
      <c r="H45" s="252"/>
      <c r="I45" s="252"/>
      <c r="J45" s="252"/>
      <c r="K45" s="253"/>
      <c r="L45" s="253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204517.22</v>
      </c>
      <c r="H47" s="315"/>
      <c r="I47" s="260"/>
      <c r="J47" s="260"/>
      <c r="K47" s="259"/>
      <c r="L47" s="25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232.04093398088801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f>457234.34</f>
        <v>457234.34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52"/>
      <c r="J53" s="252"/>
      <c r="K53" s="253"/>
      <c r="L53" s="253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4985.1821374811834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99354.68</v>
      </c>
      <c r="H57" s="315"/>
      <c r="I57" s="252"/>
      <c r="J57" s="252"/>
      <c r="K57" s="253"/>
      <c r="L57" s="253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52"/>
      <c r="J58" s="252"/>
      <c r="K58" s="253"/>
      <c r="L58" s="253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4955.0855155482814</v>
      </c>
      <c r="H59" s="315"/>
      <c r="I59" s="252"/>
      <c r="J59" s="252"/>
      <c r="K59" s="253"/>
      <c r="L59" s="253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121102.29</v>
      </c>
      <c r="H60" s="315"/>
      <c r="I60" s="252"/>
      <c r="J60" s="252"/>
      <c r="K60" s="253"/>
      <c r="L60" s="253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52"/>
      <c r="J61" s="252"/>
      <c r="K61" s="253"/>
      <c r="L61" s="253"/>
      <c r="M61" s="22"/>
      <c r="N61" s="257"/>
      <c r="O61" s="25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672.05894308943095</v>
      </c>
      <c r="H62" s="315"/>
      <c r="I62" s="252"/>
      <c r="J62" s="252"/>
      <c r="K62" s="253"/>
      <c r="L62" s="253"/>
      <c r="M62" s="22"/>
      <c r="N62" s="257"/>
      <c r="O62" s="25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3306.53</v>
      </c>
      <c r="H63" s="315"/>
      <c r="I63" s="252"/>
      <c r="J63" s="252"/>
      <c r="K63" s="253"/>
      <c r="L63" s="253"/>
      <c r="M63" s="22"/>
      <c r="N63" s="257"/>
      <c r="O63" s="25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680997.84000000008</v>
      </c>
      <c r="H64" s="315"/>
      <c r="I64" s="252"/>
      <c r="J64" s="252"/>
      <c r="K64" s="253"/>
      <c r="L64" s="253"/>
      <c r="M64" s="22"/>
      <c r="N64" s="257"/>
      <c r="O64" s="25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608728.84</v>
      </c>
      <c r="H65" s="315"/>
      <c r="I65" s="252"/>
      <c r="J65" s="252"/>
      <c r="K65" s="253"/>
      <c r="L65" s="253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276786.22000000009</v>
      </c>
      <c r="H66" s="475"/>
      <c r="I66" s="252"/>
      <c r="J66" s="252"/>
      <c r="K66" s="253"/>
      <c r="L66" s="253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5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52"/>
      <c r="J68" s="252"/>
      <c r="K68" s="253"/>
      <c r="L68" s="253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52"/>
      <c r="J69" s="252"/>
      <c r="K69" s="253"/>
      <c r="L69" s="253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52"/>
      <c r="J70" s="252"/>
      <c r="K70" s="253"/>
      <c r="L70" s="253"/>
      <c r="M70" s="22"/>
      <c r="N70" s="257"/>
      <c r="O70" s="25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52"/>
      <c r="J71" s="252"/>
      <c r="K71" s="253"/>
      <c r="L71" s="253"/>
      <c r="M71" s="22"/>
      <c r="N71" s="257"/>
      <c r="O71" s="25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52"/>
      <c r="J72" s="252"/>
      <c r="K72" s="253"/>
      <c r="L72" s="253"/>
      <c r="M72" s="22"/>
      <c r="N72" s="257"/>
      <c r="O72" s="25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52"/>
      <c r="J73" s="252"/>
      <c r="K73" s="253"/>
      <c r="L73" s="253"/>
      <c r="M73" s="22"/>
      <c r="N73" s="257"/>
      <c r="O73" s="257"/>
      <c r="P73" s="2"/>
      <c r="Q73" s="2"/>
    </row>
    <row r="74" spans="1:17" ht="59.25" customHeight="1" x14ac:dyDescent="0.3">
      <c r="I74" s="252"/>
      <c r="J74" s="252"/>
      <c r="K74" s="253"/>
      <c r="L74" s="253"/>
      <c r="M74" s="22"/>
      <c r="N74" s="257"/>
      <c r="O74" s="25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52"/>
      <c r="J75" s="252"/>
      <c r="K75" s="253"/>
      <c r="L75" s="253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5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5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5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3" zoomScale="70" zoomScaleNormal="70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61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2572.1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125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2572.1</v>
      </c>
      <c r="E15" s="400"/>
      <c r="F15" s="400"/>
      <c r="G15" s="400"/>
      <c r="H15" s="400"/>
      <c r="I15" s="502"/>
      <c r="J15" s="400"/>
      <c r="K15" s="400"/>
      <c r="L15" s="498"/>
      <c r="M15" s="127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127"/>
      <c r="N16" s="127"/>
      <c r="O16" s="127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247852.24</v>
      </c>
      <c r="F17" s="407"/>
      <c r="G17" s="408"/>
      <c r="H17" s="127"/>
      <c r="I17" s="105"/>
      <c r="J17" s="105"/>
      <c r="K17" s="105"/>
      <c r="L17" s="105"/>
      <c r="M17" s="105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754654.25</v>
      </c>
      <c r="F18" s="411"/>
      <c r="G18" s="412"/>
      <c r="H18" s="127"/>
      <c r="I18" s="105"/>
      <c r="J18" s="105"/>
      <c r="K18" s="105"/>
      <c r="L18" s="105"/>
      <c r="M18" s="105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12754.24</v>
      </c>
      <c r="F19" s="448"/>
      <c r="G19" s="449"/>
      <c r="H19" s="127"/>
      <c r="I19" s="105"/>
      <c r="J19" s="105"/>
      <c r="K19" s="105"/>
      <c r="L19" s="105"/>
      <c r="M19" s="105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706958.62</v>
      </c>
      <c r="F20" s="411"/>
      <c r="G20" s="412"/>
      <c r="H20" s="127"/>
      <c r="I20" s="105"/>
      <c r="J20" s="105"/>
      <c r="K20" s="105"/>
      <c r="L20" s="105"/>
      <c r="M20" s="105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8215.39</v>
      </c>
      <c r="F21" s="448"/>
      <c r="G21" s="449"/>
      <c r="H21" s="127"/>
      <c r="I21" s="105"/>
      <c r="J21" s="105"/>
      <c r="K21" s="105"/>
      <c r="L21" s="105"/>
      <c r="M21" s="105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300086.71999999997</v>
      </c>
      <c r="F22" s="411"/>
      <c r="G22" s="412"/>
      <c r="H22" s="127"/>
      <c r="I22" s="105"/>
      <c r="J22" s="105"/>
      <c r="K22" s="105"/>
      <c r="L22" s="105"/>
      <c r="M22" s="105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-144554.37</v>
      </c>
      <c r="F23" s="457"/>
      <c r="G23" s="458"/>
      <c r="H23" s="127"/>
      <c r="I23" s="105"/>
      <c r="J23" s="105"/>
      <c r="K23" s="105"/>
      <c r="L23" s="105"/>
      <c r="M23" s="105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594688.96799999999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183802.266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89354.753999999986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93212.90400000001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1234.6080000000002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116670.45599999999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116670.45599999999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125930.016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91669.644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34260.372000000003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3086.52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2623.5420000000004</v>
      </c>
      <c r="F38" s="363"/>
      <c r="G38" s="364" t="s">
        <v>100</v>
      </c>
      <c r="H38" s="365"/>
      <c r="I38" s="463"/>
      <c r="J38" s="464"/>
      <c r="K38" s="101"/>
      <c r="L38" s="102"/>
      <c r="M38" s="103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123923.77799999999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34414.698000000004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88120.145999999993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1388.9340000000002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2565.73+36086.66</f>
        <v>38652.390000000007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-24069.32799999998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00"/>
      <c r="C45" s="100"/>
      <c r="D45" s="100"/>
      <c r="E45" s="99"/>
      <c r="F45" s="99"/>
      <c r="G45" s="99"/>
      <c r="H45" s="99"/>
      <c r="I45" s="99"/>
      <c r="J45" s="99"/>
      <c r="K45" s="100"/>
      <c r="L45" s="100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532137.52</v>
      </c>
      <c r="H47" s="315"/>
      <c r="I47" s="107"/>
      <c r="J47" s="107"/>
      <c r="K47" s="106"/>
      <c r="L47" s="10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475.97741170977775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937908.73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99"/>
      <c r="J53" s="99"/>
      <c r="K53" s="100"/>
      <c r="L53" s="100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11921.888610135475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237603.24</v>
      </c>
      <c r="H57" s="315"/>
      <c r="I57" s="99"/>
      <c r="J57" s="99"/>
      <c r="K57" s="100"/>
      <c r="L57" s="100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99"/>
      <c r="J58" s="99"/>
      <c r="K58" s="100"/>
      <c r="L58" s="100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11829.298281505728</v>
      </c>
      <c r="H59" s="315"/>
      <c r="I59" s="99"/>
      <c r="J59" s="99"/>
      <c r="K59" s="100"/>
      <c r="L59" s="100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289108.05</v>
      </c>
      <c r="H60" s="315"/>
      <c r="I60" s="99"/>
      <c r="J60" s="99"/>
      <c r="K60" s="100"/>
      <c r="L60" s="100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99"/>
      <c r="J61" s="99"/>
      <c r="K61" s="100"/>
      <c r="L61" s="100"/>
      <c r="M61" s="22"/>
      <c r="N61" s="104"/>
      <c r="O61" s="104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1740.1199186991869</v>
      </c>
      <c r="H62" s="315"/>
      <c r="I62" s="99"/>
      <c r="J62" s="99"/>
      <c r="K62" s="100"/>
      <c r="L62" s="100"/>
      <c r="M62" s="22"/>
      <c r="N62" s="104"/>
      <c r="O62" s="104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8561.39</v>
      </c>
      <c r="H63" s="315"/>
      <c r="I63" s="99"/>
      <c r="J63" s="99"/>
      <c r="K63" s="100"/>
      <c r="L63" s="100"/>
      <c r="M63" s="22"/>
      <c r="N63" s="104"/>
      <c r="O63" s="104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1473181.41</v>
      </c>
      <c r="H64" s="315"/>
      <c r="I64" s="99"/>
      <c r="J64" s="99"/>
      <c r="K64" s="100"/>
      <c r="L64" s="100"/>
      <c r="M64" s="22"/>
      <c r="N64" s="104"/>
      <c r="O64" s="104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1360208.38</v>
      </c>
      <c r="H65" s="315"/>
      <c r="I65" s="99"/>
      <c r="J65" s="99"/>
      <c r="K65" s="100"/>
      <c r="L65" s="100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645110.55000000005</v>
      </c>
      <c r="H66" s="475"/>
      <c r="I66" s="99"/>
      <c r="J66" s="99"/>
      <c r="K66" s="100"/>
      <c r="L66" s="100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04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99"/>
      <c r="J68" s="99"/>
      <c r="K68" s="100"/>
      <c r="L68" s="100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99"/>
      <c r="J69" s="99"/>
      <c r="K69" s="100"/>
      <c r="L69" s="100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99"/>
      <c r="J70" s="99"/>
      <c r="K70" s="100"/>
      <c r="L70" s="100"/>
      <c r="M70" s="22"/>
      <c r="N70" s="104"/>
      <c r="O70" s="104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99"/>
      <c r="J71" s="99"/>
      <c r="K71" s="100"/>
      <c r="L71" s="100"/>
      <c r="M71" s="22"/>
      <c r="N71" s="104"/>
      <c r="O71" s="104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99"/>
      <c r="J72" s="99"/>
      <c r="K72" s="100"/>
      <c r="L72" s="100"/>
      <c r="M72" s="22"/>
      <c r="N72" s="104"/>
      <c r="O72" s="104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99"/>
      <c r="J73" s="99"/>
      <c r="K73" s="100"/>
      <c r="L73" s="100"/>
      <c r="M73" s="22"/>
      <c r="N73" s="104"/>
      <c r="O73" s="104"/>
      <c r="P73" s="2"/>
      <c r="Q73" s="2"/>
    </row>
    <row r="74" spans="1:17" ht="59.25" customHeight="1" x14ac:dyDescent="0.3">
      <c r="I74" s="99"/>
      <c r="J74" s="99"/>
      <c r="K74" s="100"/>
      <c r="L74" s="100"/>
      <c r="M74" s="22"/>
      <c r="N74" s="104"/>
      <c r="O74" s="104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99"/>
      <c r="J75" s="99"/>
      <c r="K75" s="100"/>
      <c r="L75" s="100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04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04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04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E27:F27"/>
    <mergeCell ref="G27:H27"/>
    <mergeCell ref="I27:J27"/>
    <mergeCell ref="K27:M27"/>
    <mergeCell ref="B27:D27"/>
    <mergeCell ref="B29:D29"/>
    <mergeCell ref="E29:F29"/>
    <mergeCell ref="G29:H29"/>
    <mergeCell ref="K29:M29"/>
    <mergeCell ref="B32:D32"/>
    <mergeCell ref="E32:F32"/>
    <mergeCell ref="G32:H32"/>
    <mergeCell ref="K32:M32"/>
    <mergeCell ref="B30:D30"/>
    <mergeCell ref="E30:F30"/>
    <mergeCell ref="G30:H30"/>
    <mergeCell ref="K30:M30"/>
    <mergeCell ref="B31:D31"/>
    <mergeCell ref="E31:F31"/>
    <mergeCell ref="G31:H31"/>
    <mergeCell ref="K31:M31"/>
    <mergeCell ref="I29:J31"/>
    <mergeCell ref="I32:J32"/>
    <mergeCell ref="B35:D35"/>
    <mergeCell ref="E35:F35"/>
    <mergeCell ref="G35:H35"/>
    <mergeCell ref="K35:M35"/>
    <mergeCell ref="B36:D36"/>
    <mergeCell ref="E36:F36"/>
    <mergeCell ref="G36:H36"/>
    <mergeCell ref="K36:M36"/>
    <mergeCell ref="B33:D33"/>
    <mergeCell ref="E33:F33"/>
    <mergeCell ref="G33:H33"/>
    <mergeCell ref="B34:D34"/>
    <mergeCell ref="E34:F34"/>
    <mergeCell ref="G34:H34"/>
    <mergeCell ref="I34:J34"/>
    <mergeCell ref="I33:J33"/>
    <mergeCell ref="K33:M33"/>
    <mergeCell ref="I35:J36"/>
    <mergeCell ref="B37:D37"/>
    <mergeCell ref="E37:F37"/>
    <mergeCell ref="G37:H37"/>
    <mergeCell ref="K37:M37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B40:D40"/>
    <mergeCell ref="G39:H39"/>
    <mergeCell ref="I39:J39"/>
    <mergeCell ref="G40:H40"/>
    <mergeCell ref="G41:H41"/>
    <mergeCell ref="G38:H38"/>
    <mergeCell ref="I37:J38"/>
    <mergeCell ref="E44:F44"/>
    <mergeCell ref="K44:M44"/>
    <mergeCell ref="B42:D42"/>
    <mergeCell ref="E42:F42"/>
    <mergeCell ref="K42:M42"/>
    <mergeCell ref="B43:D43"/>
    <mergeCell ref="E43:F43"/>
    <mergeCell ref="K43:M43"/>
    <mergeCell ref="B44:D44"/>
    <mergeCell ref="G42:H42"/>
    <mergeCell ref="G43:H43"/>
    <mergeCell ref="G44:H44"/>
    <mergeCell ref="I44:J44"/>
    <mergeCell ref="I40:J42"/>
    <mergeCell ref="I43:J43"/>
    <mergeCell ref="G46:H46"/>
    <mergeCell ref="I46:J46"/>
    <mergeCell ref="B56:F56"/>
    <mergeCell ref="G56:H56"/>
    <mergeCell ref="I56:J56"/>
    <mergeCell ref="K56:L56"/>
    <mergeCell ref="I48:J48"/>
    <mergeCell ref="K48:L48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9:F49"/>
    <mergeCell ref="G49:H49"/>
    <mergeCell ref="I50:J50"/>
    <mergeCell ref="K50:L50"/>
    <mergeCell ref="B55:H55"/>
    <mergeCell ref="I55:J55"/>
    <mergeCell ref="K55:L55"/>
    <mergeCell ref="I76:J76"/>
    <mergeCell ref="K76:L76"/>
    <mergeCell ref="B52:F52"/>
    <mergeCell ref="G52:H52"/>
    <mergeCell ref="I52:J52"/>
    <mergeCell ref="K52:L52"/>
    <mergeCell ref="B54:F54"/>
    <mergeCell ref="G54:H54"/>
    <mergeCell ref="I54:J54"/>
    <mergeCell ref="K54:L54"/>
    <mergeCell ref="B53:F53"/>
    <mergeCell ref="G53:H53"/>
    <mergeCell ref="B66:F66"/>
    <mergeCell ref="G66:H66"/>
    <mergeCell ref="B62:F62"/>
    <mergeCell ref="G62:H62"/>
    <mergeCell ref="B64:F64"/>
    <mergeCell ref="G64:H64"/>
    <mergeCell ref="B65:F65"/>
    <mergeCell ref="G65:H65"/>
    <mergeCell ref="B63:F63"/>
    <mergeCell ref="G63:H63"/>
    <mergeCell ref="B61:H61"/>
    <mergeCell ref="B59:F59"/>
    <mergeCell ref="B57:F57"/>
    <mergeCell ref="G57:H57"/>
    <mergeCell ref="B58:H58"/>
    <mergeCell ref="B60:F60"/>
    <mergeCell ref="G60:H60"/>
    <mergeCell ref="I51:J51"/>
    <mergeCell ref="K51:L51"/>
    <mergeCell ref="B51:H51"/>
    <mergeCell ref="G59:H5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70" zoomScale="60" zoomScaleNormal="60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157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3139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62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3139</v>
      </c>
      <c r="E15" s="400"/>
      <c r="F15" s="400"/>
      <c r="G15" s="400"/>
      <c r="H15" s="400"/>
      <c r="I15" s="502"/>
      <c r="J15" s="400"/>
      <c r="K15" s="400"/>
      <c r="L15" s="498"/>
      <c r="M15" s="261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61"/>
      <c r="N16" s="261"/>
      <c r="O16" s="261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v>170118.55</v>
      </c>
      <c r="F17" s="407"/>
      <c r="G17" s="408"/>
      <c r="H17" s="261"/>
      <c r="I17" s="261"/>
      <c r="J17" s="261"/>
      <c r="K17" s="261"/>
      <c r="L17" s="261"/>
      <c r="M17" s="261"/>
      <c r="N17" s="276"/>
      <c r="O17" s="277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920983.15</v>
      </c>
      <c r="F18" s="411"/>
      <c r="G18" s="412"/>
      <c r="H18" s="261"/>
      <c r="I18" s="261"/>
      <c r="J18" s="261"/>
      <c r="K18" s="261"/>
      <c r="L18" s="261"/>
      <c r="M18" s="261"/>
      <c r="N18" s="276"/>
      <c r="O18" s="277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21100</v>
      </c>
      <c r="F19" s="448"/>
      <c r="G19" s="449"/>
      <c r="H19" s="261"/>
      <c r="I19" s="261"/>
      <c r="J19" s="261"/>
      <c r="K19" s="261"/>
      <c r="L19" s="261"/>
      <c r="M19" s="261"/>
      <c r="N19" s="276"/>
      <c r="O19" s="277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884151.85</v>
      </c>
      <c r="F20" s="411"/>
      <c r="G20" s="412"/>
      <c r="H20" s="261"/>
      <c r="I20" s="261"/>
      <c r="J20" s="261"/>
      <c r="K20" s="261"/>
      <c r="L20" s="261"/>
      <c r="M20" s="261"/>
      <c r="N20" s="276"/>
      <c r="O20" s="277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14938.89</v>
      </c>
      <c r="F21" s="448"/>
      <c r="G21" s="449"/>
      <c r="H21" s="261"/>
      <c r="I21" s="261"/>
      <c r="J21" s="261"/>
      <c r="K21" s="261"/>
      <c r="L21" s="261"/>
      <c r="M21" s="261"/>
      <c r="N21" s="276"/>
      <c r="O21" s="277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213110.95999999996</v>
      </c>
      <c r="F22" s="411"/>
      <c r="G22" s="412"/>
      <c r="H22" s="261"/>
      <c r="I22" s="261"/>
      <c r="J22" s="261"/>
      <c r="K22" s="261"/>
      <c r="L22" s="261"/>
      <c r="M22" s="261"/>
      <c r="N22" s="71"/>
      <c r="O22" s="72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-856711.42</v>
      </c>
      <c r="F23" s="457"/>
      <c r="G23" s="458"/>
      <c r="H23" s="261"/>
      <c r="I23" s="261"/>
      <c r="J23" s="261"/>
      <c r="K23" s="261"/>
      <c r="L23" s="261"/>
      <c r="M23" s="261"/>
      <c r="N23" s="71"/>
      <c r="O23" s="72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1025916.5700000001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224312.94000000003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109048.86000000002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113757.36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1506.7200000000003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142385.04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142385.04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153685.44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111873.95999999999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41811.479999999996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3766.8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3201.7800000000007</v>
      </c>
      <c r="F38" s="363"/>
      <c r="G38" s="364" t="s">
        <v>100</v>
      </c>
      <c r="H38" s="365"/>
      <c r="I38" s="463"/>
      <c r="J38" s="464"/>
      <c r="K38" s="254"/>
      <c r="L38" s="255"/>
      <c r="M38" s="25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151237.01999999999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41999.82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107542.13999999998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1695.0600000000002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7051.93+340275.62</f>
        <v>347327.55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-983537.25000000012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53"/>
      <c r="C45" s="253"/>
      <c r="D45" s="253"/>
      <c r="E45" s="252"/>
      <c r="F45" s="252"/>
      <c r="G45" s="252"/>
      <c r="H45" s="252"/>
      <c r="I45" s="252"/>
      <c r="J45" s="252"/>
      <c r="K45" s="253"/>
      <c r="L45" s="253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438877.08</v>
      </c>
      <c r="H47" s="315"/>
      <c r="I47" s="260"/>
      <c r="J47" s="260"/>
      <c r="K47" s="259"/>
      <c r="L47" s="25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509.8785276758573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1004710.54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52"/>
      <c r="J53" s="252"/>
      <c r="K53" s="253"/>
      <c r="L53" s="253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459005.4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5460.4004014049169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108825.78</v>
      </c>
      <c r="H57" s="315"/>
      <c r="I57" s="252"/>
      <c r="J57" s="252"/>
      <c r="K57" s="253"/>
      <c r="L57" s="253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52"/>
      <c r="J58" s="252"/>
      <c r="K58" s="253"/>
      <c r="L58" s="253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8673.4705400981984</v>
      </c>
      <c r="H59" s="315"/>
      <c r="I59" s="252"/>
      <c r="J59" s="252"/>
      <c r="K59" s="253"/>
      <c r="L59" s="253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211979.62</v>
      </c>
      <c r="H60" s="315"/>
      <c r="I60" s="252"/>
      <c r="J60" s="252"/>
      <c r="K60" s="253"/>
      <c r="L60" s="253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52"/>
      <c r="J61" s="252"/>
      <c r="K61" s="253"/>
      <c r="L61" s="253"/>
      <c r="M61" s="22"/>
      <c r="N61" s="257"/>
      <c r="O61" s="25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2210.0447154471544</v>
      </c>
      <c r="H62" s="315"/>
      <c r="I62" s="252"/>
      <c r="J62" s="252"/>
      <c r="K62" s="253"/>
      <c r="L62" s="253"/>
      <c r="M62" s="22"/>
      <c r="N62" s="257"/>
      <c r="O62" s="25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10873.42</v>
      </c>
      <c r="H63" s="315"/>
      <c r="I63" s="252"/>
      <c r="J63" s="252"/>
      <c r="K63" s="253"/>
      <c r="L63" s="253"/>
      <c r="M63" s="22"/>
      <c r="N63" s="257"/>
      <c r="O63" s="25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1795394.7599999998</v>
      </c>
      <c r="H64" s="315"/>
      <c r="I64" s="252"/>
      <c r="J64" s="252"/>
      <c r="K64" s="253"/>
      <c r="L64" s="253"/>
      <c r="M64" s="22"/>
      <c r="N64" s="257"/>
      <c r="O64" s="25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1764871.24</v>
      </c>
      <c r="H65" s="315"/>
      <c r="I65" s="252"/>
      <c r="J65" s="252"/>
      <c r="K65" s="253"/>
      <c r="L65" s="253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469400.59999999986</v>
      </c>
      <c r="H66" s="475"/>
      <c r="I66" s="252"/>
      <c r="J66" s="252"/>
      <c r="K66" s="253"/>
      <c r="L66" s="253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5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52"/>
      <c r="J68" s="252"/>
      <c r="K68" s="253"/>
      <c r="L68" s="253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52"/>
      <c r="J69" s="252"/>
      <c r="K69" s="253"/>
      <c r="L69" s="253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52"/>
      <c r="J70" s="252"/>
      <c r="K70" s="253"/>
      <c r="L70" s="253"/>
      <c r="M70" s="22"/>
      <c r="N70" s="257"/>
      <c r="O70" s="25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52"/>
      <c r="J71" s="252"/>
      <c r="K71" s="253"/>
      <c r="L71" s="253"/>
      <c r="M71" s="22"/>
      <c r="N71" s="257"/>
      <c r="O71" s="25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52"/>
      <c r="J72" s="252"/>
      <c r="K72" s="253"/>
      <c r="L72" s="253"/>
      <c r="M72" s="22"/>
      <c r="N72" s="257"/>
      <c r="O72" s="25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52"/>
      <c r="J73" s="252"/>
      <c r="K73" s="253"/>
      <c r="L73" s="253"/>
      <c r="M73" s="22"/>
      <c r="N73" s="257"/>
      <c r="O73" s="257"/>
      <c r="P73" s="2"/>
      <c r="Q73" s="2"/>
    </row>
    <row r="74" spans="1:17" ht="59.25" customHeight="1" x14ac:dyDescent="0.3">
      <c r="I74" s="252"/>
      <c r="J74" s="252"/>
      <c r="K74" s="253"/>
      <c r="L74" s="253"/>
      <c r="M74" s="22"/>
      <c r="N74" s="257"/>
      <c r="O74" s="25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52"/>
      <c r="J75" s="252"/>
      <c r="K75" s="253"/>
      <c r="L75" s="253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5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5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5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B1" zoomScale="60" zoomScaleNormal="60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158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3170.8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74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3170.8</v>
      </c>
      <c r="E15" s="400"/>
      <c r="F15" s="400"/>
      <c r="G15" s="400"/>
      <c r="H15" s="400"/>
      <c r="I15" s="502"/>
      <c r="J15" s="400"/>
      <c r="K15" s="400"/>
      <c r="L15" s="498"/>
      <c r="M15" s="275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75"/>
      <c r="N16" s="275"/>
      <c r="O16" s="275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v>243784.98</v>
      </c>
      <c r="F17" s="407"/>
      <c r="G17" s="408"/>
      <c r="H17" s="275"/>
      <c r="I17" s="275"/>
      <c r="J17" s="275"/>
      <c r="K17" s="275"/>
      <c r="L17" s="275"/>
      <c r="M17" s="275"/>
      <c r="N17" s="276"/>
      <c r="O17" s="277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930313.59</v>
      </c>
      <c r="F18" s="411"/>
      <c r="G18" s="412"/>
      <c r="H18" s="275"/>
      <c r="I18" s="275"/>
      <c r="J18" s="275"/>
      <c r="K18" s="275"/>
      <c r="L18" s="275"/>
      <c r="M18" s="275"/>
      <c r="N18" s="276"/>
      <c r="O18" s="277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20183.419999999998</v>
      </c>
      <c r="F19" s="448"/>
      <c r="G19" s="449"/>
      <c r="H19" s="275"/>
      <c r="I19" s="275"/>
      <c r="J19" s="275"/>
      <c r="K19" s="275"/>
      <c r="L19" s="275"/>
      <c r="M19" s="275"/>
      <c r="N19" s="276"/>
      <c r="O19" s="277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948041.78</v>
      </c>
      <c r="F20" s="411"/>
      <c r="G20" s="412"/>
      <c r="H20" s="275"/>
      <c r="I20" s="275"/>
      <c r="J20" s="275"/>
      <c r="K20" s="275"/>
      <c r="L20" s="275"/>
      <c r="M20" s="275"/>
      <c r="N20" s="276"/>
      <c r="O20" s="277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16560.3</v>
      </c>
      <c r="F21" s="448"/>
      <c r="G21" s="449"/>
      <c r="H21" s="275"/>
      <c r="I21" s="275"/>
      <c r="J21" s="275"/>
      <c r="K21" s="275"/>
      <c r="L21" s="275"/>
      <c r="M21" s="275"/>
      <c r="N21" s="276"/>
      <c r="O21" s="277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229679.90999999997</v>
      </c>
      <c r="F22" s="411"/>
      <c r="G22" s="412"/>
      <c r="H22" s="275"/>
      <c r="I22" s="275"/>
      <c r="J22" s="275"/>
      <c r="K22" s="275"/>
      <c r="L22" s="275"/>
      <c r="M22" s="275"/>
      <c r="N22" s="71"/>
      <c r="O22" s="72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-1726506.38</v>
      </c>
      <c r="F23" s="457"/>
      <c r="G23" s="458"/>
      <c r="H23" s="275"/>
      <c r="I23" s="275"/>
      <c r="J23" s="275"/>
      <c r="K23" s="275"/>
      <c r="L23" s="275"/>
      <c r="M23" s="275"/>
      <c r="N23" s="71"/>
      <c r="O23" s="72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821941.23399999994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226585.36800000002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110153.592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114909.79200000002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1521.9840000000004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143827.48800000001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143827.48800000001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155242.36800000002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113007.31200000001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42235.055999999997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3804.96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3234.2160000000003</v>
      </c>
      <c r="F38" s="363"/>
      <c r="G38" s="364" t="s">
        <v>100</v>
      </c>
      <c r="H38" s="365"/>
      <c r="I38" s="463"/>
      <c r="J38" s="464"/>
      <c r="K38" s="268"/>
      <c r="L38" s="269"/>
      <c r="M38" s="270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152769.144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42425.304000000004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108631.60800000001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1712.2320000000002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3755.44+132722.25</f>
        <v>136477.69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-1583845.5339999998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65"/>
      <c r="C45" s="265"/>
      <c r="D45" s="265"/>
      <c r="E45" s="264"/>
      <c r="F45" s="264"/>
      <c r="G45" s="264"/>
      <c r="H45" s="264"/>
      <c r="I45" s="264"/>
      <c r="J45" s="264"/>
      <c r="K45" s="265"/>
      <c r="L45" s="265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572149.36</v>
      </c>
      <c r="H47" s="315"/>
      <c r="I47" s="267"/>
      <c r="J47" s="267"/>
      <c r="K47" s="266"/>
      <c r="L47" s="26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520.76523098315647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1026162.68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64"/>
      <c r="J53" s="264"/>
      <c r="K53" s="265"/>
      <c r="L53" s="265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562762.53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6234.2975413948825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124249.55</v>
      </c>
      <c r="H57" s="315"/>
      <c r="I57" s="264"/>
      <c r="J57" s="264"/>
      <c r="K57" s="265"/>
      <c r="L57" s="265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64"/>
      <c r="J58" s="264"/>
      <c r="K58" s="265"/>
      <c r="L58" s="265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10250.824877250408</v>
      </c>
      <c r="H59" s="315"/>
      <c r="I59" s="264"/>
      <c r="J59" s="264"/>
      <c r="K59" s="265"/>
      <c r="L59" s="265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250530.16</v>
      </c>
      <c r="H60" s="315"/>
      <c r="I60" s="264"/>
      <c r="J60" s="264"/>
      <c r="K60" s="265"/>
      <c r="L60" s="265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64"/>
      <c r="J61" s="264"/>
      <c r="K61" s="265"/>
      <c r="L61" s="265"/>
      <c r="M61" s="22"/>
      <c r="N61" s="271"/>
      <c r="O61" s="271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2189.7520325203254</v>
      </c>
      <c r="H62" s="315"/>
      <c r="I62" s="264"/>
      <c r="J62" s="264"/>
      <c r="K62" s="265"/>
      <c r="L62" s="265"/>
      <c r="M62" s="22"/>
      <c r="N62" s="271"/>
      <c r="O62" s="271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10773.58</v>
      </c>
      <c r="H63" s="315"/>
      <c r="I63" s="264"/>
      <c r="J63" s="264"/>
      <c r="K63" s="265"/>
      <c r="L63" s="265"/>
      <c r="M63" s="22"/>
      <c r="N63" s="271"/>
      <c r="O63" s="271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1974478.5</v>
      </c>
      <c r="H64" s="315"/>
      <c r="I64" s="264"/>
      <c r="J64" s="264"/>
      <c r="K64" s="265"/>
      <c r="L64" s="265"/>
      <c r="M64" s="22"/>
      <c r="N64" s="271"/>
      <c r="O64" s="271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2016399.31</v>
      </c>
      <c r="H65" s="315"/>
      <c r="I65" s="264"/>
      <c r="J65" s="264"/>
      <c r="K65" s="265"/>
      <c r="L65" s="265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530228.54999999981</v>
      </c>
      <c r="H66" s="475"/>
      <c r="I66" s="264"/>
      <c r="J66" s="264"/>
      <c r="K66" s="265"/>
      <c r="L66" s="265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71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64"/>
      <c r="J68" s="264"/>
      <c r="K68" s="265"/>
      <c r="L68" s="265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64"/>
      <c r="J69" s="264"/>
      <c r="K69" s="265"/>
      <c r="L69" s="265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64"/>
      <c r="J70" s="264"/>
      <c r="K70" s="265"/>
      <c r="L70" s="265"/>
      <c r="M70" s="22"/>
      <c r="N70" s="271"/>
      <c r="O70" s="271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64"/>
      <c r="J71" s="264"/>
      <c r="K71" s="265"/>
      <c r="L71" s="265"/>
      <c r="M71" s="22"/>
      <c r="N71" s="271"/>
      <c r="O71" s="271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64"/>
      <c r="J72" s="264"/>
      <c r="K72" s="265"/>
      <c r="L72" s="265"/>
      <c r="M72" s="22"/>
      <c r="N72" s="271"/>
      <c r="O72" s="271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64"/>
      <c r="J73" s="264"/>
      <c r="K73" s="265"/>
      <c r="L73" s="265"/>
      <c r="M73" s="22"/>
      <c r="N73" s="271"/>
      <c r="O73" s="271"/>
      <c r="P73" s="2"/>
      <c r="Q73" s="2"/>
    </row>
    <row r="74" spans="1:17" ht="59.25" customHeight="1" x14ac:dyDescent="0.3">
      <c r="I74" s="264"/>
      <c r="J74" s="264"/>
      <c r="K74" s="265"/>
      <c r="L74" s="265"/>
      <c r="M74" s="22"/>
      <c r="N74" s="271"/>
      <c r="O74" s="271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64"/>
      <c r="J75" s="264"/>
      <c r="K75" s="265"/>
      <c r="L75" s="265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71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71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71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G65:H65"/>
    <mergeCell ref="B66:F66"/>
    <mergeCell ref="G66:H66"/>
    <mergeCell ref="B65:F65"/>
    <mergeCell ref="G59:H59"/>
    <mergeCell ref="B62:F62"/>
    <mergeCell ref="G62:H62"/>
    <mergeCell ref="K76:L76"/>
    <mergeCell ref="B54:F54"/>
    <mergeCell ref="G54:H54"/>
    <mergeCell ref="I54:J54"/>
    <mergeCell ref="K54:L54"/>
    <mergeCell ref="I51:J51"/>
    <mergeCell ref="K51:L51"/>
    <mergeCell ref="B52:F52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64:F64"/>
    <mergeCell ref="G64:H64"/>
    <mergeCell ref="B56:F56"/>
    <mergeCell ref="G56:H56"/>
    <mergeCell ref="I56:J56"/>
    <mergeCell ref="K56:L56"/>
    <mergeCell ref="B59:F59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0:J42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37:J38"/>
    <mergeCell ref="B36:D36"/>
    <mergeCell ref="E36:F36"/>
    <mergeCell ref="G36:H36"/>
    <mergeCell ref="K36:M36"/>
    <mergeCell ref="B37:D37"/>
    <mergeCell ref="E37:F37"/>
    <mergeCell ref="G37:H37"/>
    <mergeCell ref="K37:M37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60" zoomScaleNormal="60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159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2531.6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74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2531.6</v>
      </c>
      <c r="E15" s="400"/>
      <c r="F15" s="400"/>
      <c r="G15" s="400"/>
      <c r="H15" s="400"/>
      <c r="I15" s="502"/>
      <c r="J15" s="400"/>
      <c r="K15" s="400"/>
      <c r="L15" s="498"/>
      <c r="M15" s="275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75"/>
      <c r="N16" s="275"/>
      <c r="O16" s="275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v>174894.53</v>
      </c>
      <c r="F17" s="407"/>
      <c r="G17" s="408"/>
      <c r="H17" s="275"/>
      <c r="I17" s="275"/>
      <c r="J17" s="275"/>
      <c r="K17" s="275"/>
      <c r="L17" s="275"/>
      <c r="M17" s="275"/>
      <c r="N17" s="276"/>
      <c r="O17" s="277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742771.4</v>
      </c>
      <c r="F18" s="411"/>
      <c r="G18" s="412"/>
      <c r="H18" s="275"/>
      <c r="I18" s="275"/>
      <c r="J18" s="275"/>
      <c r="K18" s="275"/>
      <c r="L18" s="275"/>
      <c r="M18" s="275"/>
      <c r="N18" s="276"/>
      <c r="O18" s="277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10862.71</v>
      </c>
      <c r="F19" s="448"/>
      <c r="G19" s="449"/>
      <c r="H19" s="275"/>
      <c r="I19" s="275"/>
      <c r="J19" s="275"/>
      <c r="K19" s="275"/>
      <c r="L19" s="275"/>
      <c r="M19" s="275"/>
      <c r="N19" s="276"/>
      <c r="O19" s="277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709774.16</v>
      </c>
      <c r="F20" s="411"/>
      <c r="G20" s="412"/>
      <c r="H20" s="275"/>
      <c r="I20" s="275"/>
      <c r="J20" s="275"/>
      <c r="K20" s="275"/>
      <c r="L20" s="275"/>
      <c r="M20" s="275"/>
      <c r="N20" s="276"/>
      <c r="O20" s="277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8666.24</v>
      </c>
      <c r="F21" s="448"/>
      <c r="G21" s="449"/>
      <c r="H21" s="275"/>
      <c r="I21" s="275"/>
      <c r="J21" s="275"/>
      <c r="K21" s="275"/>
      <c r="L21" s="275"/>
      <c r="M21" s="275"/>
      <c r="N21" s="276"/>
      <c r="O21" s="277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210088.24</v>
      </c>
      <c r="F22" s="411"/>
      <c r="G22" s="412"/>
      <c r="H22" s="275"/>
      <c r="I22" s="275"/>
      <c r="J22" s="275"/>
      <c r="K22" s="275"/>
      <c r="L22" s="275"/>
      <c r="M22" s="275"/>
      <c r="N22" s="71"/>
      <c r="O22" s="72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-567281.34</v>
      </c>
      <c r="F23" s="457"/>
      <c r="G23" s="458"/>
      <c r="H23" s="275"/>
      <c r="I23" s="275"/>
      <c r="J23" s="275"/>
      <c r="K23" s="275"/>
      <c r="L23" s="275"/>
      <c r="M23" s="275"/>
      <c r="N23" s="71"/>
      <c r="O23" s="72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674876.348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180908.136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87947.783999999985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91745.183999999994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1215.1680000000001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114833.37599999999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114833.37599999999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123947.136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90226.224000000002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33720.911999999997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3037.92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2582.2320000000004</v>
      </c>
      <c r="F38" s="363"/>
      <c r="G38" s="364" t="s">
        <v>100</v>
      </c>
      <c r="H38" s="365"/>
      <c r="I38" s="463"/>
      <c r="J38" s="464"/>
      <c r="K38" s="268"/>
      <c r="L38" s="269"/>
      <c r="M38" s="270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121972.488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33872.808000000005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86732.615999999995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1367.0640000000001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124453+3142.06</f>
        <v>127595.06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-523717.28799999994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65"/>
      <c r="C45" s="265"/>
      <c r="D45" s="265"/>
      <c r="E45" s="264"/>
      <c r="F45" s="264"/>
      <c r="G45" s="264"/>
      <c r="H45" s="264"/>
      <c r="I45" s="264"/>
      <c r="J45" s="264"/>
      <c r="K45" s="265"/>
      <c r="L45" s="265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443124.35</v>
      </c>
      <c r="H47" s="315"/>
      <c r="I47" s="267"/>
      <c r="J47" s="267"/>
      <c r="K47" s="266"/>
      <c r="L47" s="26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463.97115945779984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914250.53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64"/>
      <c r="J53" s="264"/>
      <c r="K53" s="265"/>
      <c r="L53" s="265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450114.49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5170.2749623682894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103043.58</v>
      </c>
      <c r="H57" s="315"/>
      <c r="I57" s="264"/>
      <c r="J57" s="264"/>
      <c r="K57" s="265"/>
      <c r="L57" s="265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64"/>
      <c r="J58" s="264"/>
      <c r="K58" s="265"/>
      <c r="L58" s="265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8269.5891980360066</v>
      </c>
      <c r="H59" s="315"/>
      <c r="I59" s="264"/>
      <c r="J59" s="264"/>
      <c r="K59" s="265"/>
      <c r="L59" s="265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202108.76</v>
      </c>
      <c r="H60" s="315"/>
      <c r="I60" s="264"/>
      <c r="J60" s="264"/>
      <c r="K60" s="265"/>
      <c r="L60" s="265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64"/>
      <c r="J61" s="264"/>
      <c r="K61" s="265"/>
      <c r="L61" s="265"/>
      <c r="M61" s="22"/>
      <c r="N61" s="271"/>
      <c r="O61" s="271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1780.2967479674796</v>
      </c>
      <c r="H62" s="315"/>
      <c r="I62" s="264"/>
      <c r="J62" s="264"/>
      <c r="K62" s="265"/>
      <c r="L62" s="265"/>
      <c r="M62" s="22"/>
      <c r="N62" s="271"/>
      <c r="O62" s="271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8759.06</v>
      </c>
      <c r="H63" s="315"/>
      <c r="I63" s="264"/>
      <c r="J63" s="264"/>
      <c r="K63" s="265"/>
      <c r="L63" s="265"/>
      <c r="M63" s="22"/>
      <c r="N63" s="271"/>
      <c r="O63" s="271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1678276.4200000002</v>
      </c>
      <c r="H64" s="315"/>
      <c r="I64" s="264"/>
      <c r="J64" s="264"/>
      <c r="K64" s="265"/>
      <c r="L64" s="265"/>
      <c r="M64" s="22"/>
      <c r="N64" s="271"/>
      <c r="O64" s="271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1607348.63</v>
      </c>
      <c r="H65" s="315"/>
      <c r="I65" s="264"/>
      <c r="J65" s="264"/>
      <c r="K65" s="265"/>
      <c r="L65" s="265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514052.14000000013</v>
      </c>
      <c r="H66" s="475"/>
      <c r="I66" s="264"/>
      <c r="J66" s="264"/>
      <c r="K66" s="265"/>
      <c r="L66" s="265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71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64"/>
      <c r="J68" s="264"/>
      <c r="K68" s="265"/>
      <c r="L68" s="265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64"/>
      <c r="J69" s="264"/>
      <c r="K69" s="265"/>
      <c r="L69" s="265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64"/>
      <c r="J70" s="264"/>
      <c r="K70" s="265"/>
      <c r="L70" s="265"/>
      <c r="M70" s="22"/>
      <c r="N70" s="271"/>
      <c r="O70" s="271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64"/>
      <c r="J71" s="264"/>
      <c r="K71" s="265"/>
      <c r="L71" s="265"/>
      <c r="M71" s="22"/>
      <c r="N71" s="271"/>
      <c r="O71" s="271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64"/>
      <c r="J72" s="264"/>
      <c r="K72" s="265"/>
      <c r="L72" s="265"/>
      <c r="M72" s="22"/>
      <c r="N72" s="271"/>
      <c r="O72" s="271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64"/>
      <c r="J73" s="264"/>
      <c r="K73" s="265"/>
      <c r="L73" s="265"/>
      <c r="M73" s="22"/>
      <c r="N73" s="271"/>
      <c r="O73" s="271"/>
      <c r="P73" s="2"/>
      <c r="Q73" s="2"/>
    </row>
    <row r="74" spans="1:17" ht="59.25" customHeight="1" x14ac:dyDescent="0.3">
      <c r="I74" s="264"/>
      <c r="J74" s="264"/>
      <c r="K74" s="265"/>
      <c r="L74" s="265"/>
      <c r="M74" s="22"/>
      <c r="N74" s="271"/>
      <c r="O74" s="271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64"/>
      <c r="J75" s="264"/>
      <c r="K75" s="265"/>
      <c r="L75" s="265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71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71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71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G65:H65"/>
    <mergeCell ref="B66:F66"/>
    <mergeCell ref="G66:H66"/>
    <mergeCell ref="B65:F65"/>
    <mergeCell ref="G59:H59"/>
    <mergeCell ref="B62:F62"/>
    <mergeCell ref="G62:H62"/>
    <mergeCell ref="K76:L76"/>
    <mergeCell ref="B54:F54"/>
    <mergeCell ref="G54:H54"/>
    <mergeCell ref="I54:J54"/>
    <mergeCell ref="K54:L54"/>
    <mergeCell ref="I51:J51"/>
    <mergeCell ref="K51:L51"/>
    <mergeCell ref="B52:F52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64:F64"/>
    <mergeCell ref="G64:H64"/>
    <mergeCell ref="B56:F56"/>
    <mergeCell ref="G56:H56"/>
    <mergeCell ref="I56:J56"/>
    <mergeCell ref="K56:L56"/>
    <mergeCell ref="B59:F59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0:J42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37:J38"/>
    <mergeCell ref="B36:D36"/>
    <mergeCell ref="E36:F36"/>
    <mergeCell ref="G36:H36"/>
    <mergeCell ref="K36:M36"/>
    <mergeCell ref="B37:D37"/>
    <mergeCell ref="E37:F37"/>
    <mergeCell ref="G37:H37"/>
    <mergeCell ref="K37:M37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6" zoomScale="60" zoomScaleNormal="60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s="226" customFormat="1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</row>
    <row r="2" spans="1:18" s="226" customFormat="1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</row>
    <row r="3" spans="1:18" s="226" customFormat="1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</row>
    <row r="4" spans="1:18" s="226" customFormat="1" ht="15.6" x14ac:dyDescent="0.3">
      <c r="A4" s="414" t="s">
        <v>160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</row>
    <row r="5" spans="1:18" s="226" customFormat="1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</row>
    <row r="6" spans="1:18" ht="15.6" x14ac:dyDescent="0.3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109"/>
      <c r="O6" s="109"/>
      <c r="P6" s="225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</row>
    <row r="13" spans="1:18" ht="42" customHeight="1" x14ac:dyDescent="0.3">
      <c r="A13" s="509"/>
      <c r="B13" s="510"/>
      <c r="C13" s="509"/>
      <c r="D13" s="512"/>
      <c r="E13" s="510"/>
      <c r="F13" s="438">
        <v>3197.6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74">
        <v>26.56</v>
      </c>
      <c r="N13" s="112"/>
      <c r="O13" s="113"/>
      <c r="P13" s="263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</row>
    <row r="15" spans="1:18" ht="32.25" customHeight="1" x14ac:dyDescent="0.3">
      <c r="A15" s="396" t="s">
        <v>58</v>
      </c>
      <c r="B15" s="396"/>
      <c r="C15" s="396"/>
      <c r="D15" s="398">
        <v>3197.6</v>
      </c>
      <c r="E15" s="400"/>
      <c r="F15" s="400"/>
      <c r="G15" s="400"/>
      <c r="H15" s="400"/>
      <c r="I15" s="502"/>
      <c r="J15" s="400"/>
      <c r="K15" s="400"/>
      <c r="L15" s="498"/>
      <c r="M15" s="275"/>
      <c r="N15" s="128"/>
      <c r="O15" s="129"/>
      <c r="P15" s="263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75"/>
      <c r="N16" s="275"/>
      <c r="O16" s="275"/>
      <c r="P16" s="263"/>
    </row>
    <row r="17" spans="1:16" ht="50.25" customHeight="1" x14ac:dyDescent="0.3">
      <c r="A17" s="404" t="s">
        <v>107</v>
      </c>
      <c r="B17" s="405"/>
      <c r="C17" s="405"/>
      <c r="D17" s="406"/>
      <c r="E17" s="407">
        <v>192734.97</v>
      </c>
      <c r="F17" s="407"/>
      <c r="G17" s="408"/>
      <c r="H17" s="275"/>
      <c r="I17" s="275"/>
      <c r="J17" s="275"/>
      <c r="K17" s="275"/>
      <c r="L17" s="275"/>
      <c r="M17" s="275"/>
      <c r="N17" s="276"/>
      <c r="O17" s="277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f>938175.7</f>
        <v>938175.7</v>
      </c>
      <c r="F18" s="411"/>
      <c r="G18" s="412"/>
      <c r="H18" s="275"/>
      <c r="I18" s="275"/>
      <c r="J18" s="275"/>
      <c r="K18" s="275"/>
      <c r="L18" s="275"/>
      <c r="M18" s="275"/>
      <c r="N18" s="276"/>
      <c r="O18" s="277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18557.63</v>
      </c>
      <c r="F19" s="448"/>
      <c r="G19" s="449"/>
      <c r="H19" s="275"/>
      <c r="I19" s="275"/>
      <c r="J19" s="275"/>
      <c r="K19" s="275"/>
      <c r="L19" s="275"/>
      <c r="M19" s="275"/>
      <c r="N19" s="276"/>
      <c r="O19" s="277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935891.19</v>
      </c>
      <c r="F20" s="411"/>
      <c r="G20" s="412"/>
      <c r="H20" s="275"/>
      <c r="I20" s="275"/>
      <c r="J20" s="275"/>
      <c r="K20" s="275"/>
      <c r="L20" s="275"/>
      <c r="M20" s="275"/>
      <c r="N20" s="276"/>
      <c r="O20" s="277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14938.89</v>
      </c>
      <c r="F21" s="448"/>
      <c r="G21" s="449"/>
      <c r="H21" s="275"/>
      <c r="I21" s="275"/>
      <c r="J21" s="275"/>
      <c r="K21" s="275"/>
      <c r="L21" s="275"/>
      <c r="M21" s="275"/>
      <c r="N21" s="276"/>
      <c r="O21" s="277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198638.21999999986</v>
      </c>
      <c r="F22" s="411"/>
      <c r="G22" s="412"/>
      <c r="H22" s="275"/>
      <c r="I22" s="275"/>
      <c r="J22" s="275"/>
      <c r="K22" s="275"/>
      <c r="L22" s="275"/>
      <c r="M22" s="275"/>
      <c r="N22" s="71"/>
      <c r="O22" s="72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292984.90999999997</v>
      </c>
      <c r="F23" s="457"/>
      <c r="G23" s="458"/>
      <c r="H23" s="275"/>
      <c r="I23" s="275"/>
      <c r="J23" s="275"/>
      <c r="K23" s="275"/>
      <c r="L23" s="275"/>
      <c r="M23" s="275"/>
      <c r="N23" s="71"/>
      <c r="O23" s="72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867818.42800000007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228500.49599999998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111084.624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115881.02399999999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1534.848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145043.136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145043.136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156554.49599999998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113962.46400000001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42592.031999999992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3837.12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3261.5520000000006</v>
      </c>
      <c r="F38" s="363"/>
      <c r="G38" s="364" t="s">
        <v>100</v>
      </c>
      <c r="H38" s="365"/>
      <c r="I38" s="463"/>
      <c r="J38" s="464"/>
      <c r="K38" s="268"/>
      <c r="L38" s="269"/>
      <c r="M38" s="270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154060.36799999999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42783.888000000006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109549.77599999998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1726.7040000000002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3886.58+172674.68</f>
        <v>176561.25999999998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375996.56199999969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65"/>
      <c r="C45" s="265"/>
      <c r="D45" s="265"/>
      <c r="E45" s="264"/>
      <c r="F45" s="264"/>
      <c r="G45" s="264"/>
      <c r="H45" s="264"/>
      <c r="I45" s="264"/>
      <c r="J45" s="264"/>
      <c r="K45" s="265"/>
      <c r="L45" s="265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452808.36</v>
      </c>
      <c r="H47" s="315"/>
      <c r="I47" s="267"/>
      <c r="J47" s="267"/>
      <c r="K47" s="266"/>
      <c r="L47" s="26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494.66735685032654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974737.08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64"/>
      <c r="J53" s="264"/>
      <c r="K53" s="265"/>
      <c r="L53" s="265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503617.6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6134.1741093828396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122254.09</v>
      </c>
      <c r="H57" s="315"/>
      <c r="I57" s="264"/>
      <c r="J57" s="264"/>
      <c r="K57" s="265"/>
      <c r="L57" s="265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64"/>
      <c r="J58" s="264"/>
      <c r="K58" s="265"/>
      <c r="L58" s="265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9682.7892798690664</v>
      </c>
      <c r="H59" s="315"/>
      <c r="I59" s="264"/>
      <c r="J59" s="264"/>
      <c r="K59" s="265"/>
      <c r="L59" s="265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236647.37</v>
      </c>
      <c r="H60" s="315"/>
      <c r="I60" s="264"/>
      <c r="J60" s="264"/>
      <c r="K60" s="265"/>
      <c r="L60" s="265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64"/>
      <c r="J61" s="264"/>
      <c r="K61" s="265"/>
      <c r="L61" s="265"/>
      <c r="M61" s="22"/>
      <c r="N61" s="271"/>
      <c r="O61" s="271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2310.1971544715448</v>
      </c>
      <c r="H62" s="315"/>
      <c r="I62" s="264"/>
      <c r="J62" s="264"/>
      <c r="K62" s="265"/>
      <c r="L62" s="265"/>
      <c r="M62" s="22"/>
      <c r="N62" s="271"/>
      <c r="O62" s="271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11366.17</v>
      </c>
      <c r="H63" s="315"/>
      <c r="I63" s="264"/>
      <c r="J63" s="264"/>
      <c r="K63" s="265"/>
      <c r="L63" s="265"/>
      <c r="M63" s="22"/>
      <c r="N63" s="271"/>
      <c r="O63" s="271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1848622.31</v>
      </c>
      <c r="H64" s="315"/>
      <c r="I64" s="264"/>
      <c r="J64" s="264"/>
      <c r="K64" s="265"/>
      <c r="L64" s="265"/>
      <c r="M64" s="22"/>
      <c r="N64" s="271"/>
      <c r="O64" s="271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1888531.45</v>
      </c>
      <c r="H65" s="315"/>
      <c r="I65" s="264"/>
      <c r="J65" s="264"/>
      <c r="K65" s="265"/>
      <c r="L65" s="265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412899.22</v>
      </c>
      <c r="H66" s="475"/>
      <c r="I66" s="264"/>
      <c r="J66" s="264"/>
      <c r="K66" s="265"/>
      <c r="L66" s="265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71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64"/>
      <c r="J68" s="264"/>
      <c r="K68" s="265"/>
      <c r="L68" s="265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64"/>
      <c r="J69" s="264"/>
      <c r="K69" s="265"/>
      <c r="L69" s="265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64"/>
      <c r="J70" s="264"/>
      <c r="K70" s="265"/>
      <c r="L70" s="265"/>
      <c r="M70" s="22"/>
      <c r="N70" s="271"/>
      <c r="O70" s="271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64"/>
      <c r="J71" s="264"/>
      <c r="K71" s="265"/>
      <c r="L71" s="265"/>
      <c r="M71" s="22"/>
      <c r="N71" s="271"/>
      <c r="O71" s="271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64"/>
      <c r="J72" s="264"/>
      <c r="K72" s="265"/>
      <c r="L72" s="265"/>
      <c r="M72" s="22"/>
      <c r="N72" s="271"/>
      <c r="O72" s="271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64"/>
      <c r="J73" s="264"/>
      <c r="K73" s="265"/>
      <c r="L73" s="265"/>
      <c r="M73" s="22"/>
      <c r="N73" s="271"/>
      <c r="O73" s="271"/>
      <c r="P73" s="2"/>
      <c r="Q73" s="2"/>
    </row>
    <row r="74" spans="1:17" ht="59.25" customHeight="1" x14ac:dyDescent="0.3">
      <c r="I74" s="264"/>
      <c r="J74" s="264"/>
      <c r="K74" s="265"/>
      <c r="L74" s="265"/>
      <c r="M74" s="22"/>
      <c r="N74" s="271"/>
      <c r="O74" s="271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64"/>
      <c r="J75" s="264"/>
      <c r="K75" s="265"/>
      <c r="L75" s="265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71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71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71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G65:H65"/>
    <mergeCell ref="B66:F66"/>
    <mergeCell ref="G66:H66"/>
    <mergeCell ref="B65:F65"/>
    <mergeCell ref="G59:H59"/>
    <mergeCell ref="B62:F62"/>
    <mergeCell ref="G62:H62"/>
    <mergeCell ref="K76:L76"/>
    <mergeCell ref="B54:F54"/>
    <mergeCell ref="G54:H54"/>
    <mergeCell ref="I54:J54"/>
    <mergeCell ref="K54:L54"/>
    <mergeCell ref="I51:J51"/>
    <mergeCell ref="K51:L51"/>
    <mergeCell ref="B52:F52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64:F64"/>
    <mergeCell ref="G64:H64"/>
    <mergeCell ref="B56:F56"/>
    <mergeCell ref="G56:H56"/>
    <mergeCell ref="I56:J56"/>
    <mergeCell ref="K56:L56"/>
    <mergeCell ref="B59:F59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0:J42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37:J38"/>
    <mergeCell ref="B36:D36"/>
    <mergeCell ref="E36:F36"/>
    <mergeCell ref="G36:H36"/>
    <mergeCell ref="K36:M36"/>
    <mergeCell ref="B37:D37"/>
    <mergeCell ref="E37:F37"/>
    <mergeCell ref="G37:H37"/>
    <mergeCell ref="K37:M37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zoomScale="60" zoomScaleNormal="60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527" t="s">
        <v>22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7"/>
    </row>
    <row r="2" spans="1:18" ht="15.6" x14ac:dyDescent="0.3">
      <c r="A2" s="528" t="s">
        <v>28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8"/>
    </row>
    <row r="3" spans="1:18" ht="15.6" x14ac:dyDescent="0.3">
      <c r="A3" s="528" t="s">
        <v>23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8"/>
    </row>
    <row r="4" spans="1:18" ht="15.6" x14ac:dyDescent="0.3">
      <c r="A4" s="528" t="s">
        <v>122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8"/>
    </row>
    <row r="5" spans="1:18" ht="15.6" x14ac:dyDescent="0.3">
      <c r="A5" s="528" t="s">
        <v>105</v>
      </c>
      <c r="B5" s="528"/>
      <c r="C5" s="528"/>
      <c r="D5" s="528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7"/>
    </row>
    <row r="6" spans="1:18" ht="15.6" x14ac:dyDescent="0.3">
      <c r="A6" s="288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9"/>
      <c r="O6" s="289"/>
      <c r="P6" s="7"/>
    </row>
    <row r="7" spans="1:18" ht="38.25" customHeight="1" x14ac:dyDescent="0.3">
      <c r="A7" s="415" t="s">
        <v>51</v>
      </c>
      <c r="B7" s="416"/>
      <c r="C7" s="416"/>
      <c r="D7" s="416"/>
      <c r="E7" s="416"/>
      <c r="F7" s="416"/>
      <c r="G7" s="416"/>
      <c r="H7" s="416"/>
      <c r="I7" s="416"/>
      <c r="J7" s="417"/>
      <c r="K7" s="418" t="s">
        <v>24</v>
      </c>
      <c r="L7" s="419"/>
      <c r="M7" s="420"/>
      <c r="N7" s="62"/>
      <c r="O7" s="62"/>
      <c r="P7" s="7"/>
      <c r="R7" s="1" t="s">
        <v>8</v>
      </c>
    </row>
    <row r="8" spans="1:18" ht="15.75" customHeight="1" x14ac:dyDescent="0.3">
      <c r="A8" s="424"/>
      <c r="B8" s="424"/>
      <c r="C8" s="424"/>
      <c r="D8" s="424"/>
      <c r="E8" s="425" t="s">
        <v>120</v>
      </c>
      <c r="F8" s="426"/>
      <c r="G8" s="426"/>
      <c r="H8" s="426"/>
      <c r="I8" s="426"/>
      <c r="J8" s="426"/>
      <c r="K8" s="421"/>
      <c r="L8" s="422"/>
      <c r="M8" s="423"/>
      <c r="N8" s="62"/>
      <c r="O8" s="62"/>
      <c r="P8" s="7"/>
    </row>
    <row r="9" spans="1:18" ht="15" customHeight="1" x14ac:dyDescent="0.3">
      <c r="A9" s="424"/>
      <c r="B9" s="424"/>
      <c r="C9" s="424"/>
      <c r="D9" s="424"/>
      <c r="E9" s="425" t="s">
        <v>121</v>
      </c>
      <c r="F9" s="426"/>
      <c r="G9" s="426"/>
      <c r="H9" s="426"/>
      <c r="I9" s="426"/>
      <c r="J9" s="426"/>
      <c r="K9" s="427" t="s">
        <v>7</v>
      </c>
      <c r="L9" s="60">
        <v>27.93</v>
      </c>
      <c r="M9" s="427" t="s">
        <v>106</v>
      </c>
      <c r="N9" s="6"/>
      <c r="O9" s="50"/>
      <c r="P9" s="7"/>
    </row>
    <row r="10" spans="1:18" ht="15.6" x14ac:dyDescent="0.3">
      <c r="A10" s="13" t="s">
        <v>31</v>
      </c>
      <c r="B10" s="14"/>
      <c r="C10" s="14"/>
      <c r="D10" s="15"/>
      <c r="E10" s="16"/>
      <c r="F10" s="13"/>
      <c r="G10" s="14"/>
      <c r="H10" s="42"/>
      <c r="I10" s="42"/>
      <c r="J10" s="42"/>
      <c r="K10" s="428"/>
      <c r="L10" s="61"/>
      <c r="M10" s="428"/>
      <c r="N10" s="6"/>
      <c r="O10" s="50"/>
      <c r="P10" s="7"/>
    </row>
    <row r="11" spans="1:18" ht="15" x14ac:dyDescent="0.3">
      <c r="A11" s="538" t="s">
        <v>0</v>
      </c>
      <c r="B11" s="539"/>
      <c r="C11" s="538" t="s">
        <v>67</v>
      </c>
      <c r="D11" s="544"/>
      <c r="E11" s="539"/>
      <c r="F11" s="290"/>
      <c r="G11" s="291"/>
      <c r="H11" s="291"/>
      <c r="I11" s="292"/>
      <c r="J11" s="35"/>
      <c r="K11" s="427" t="s">
        <v>6</v>
      </c>
      <c r="L11" s="60">
        <v>27.93</v>
      </c>
      <c r="M11" s="436">
        <v>22.34</v>
      </c>
      <c r="N11" s="6"/>
      <c r="O11" s="50"/>
      <c r="P11" s="7"/>
    </row>
    <row r="12" spans="1:18" ht="40.5" customHeight="1" x14ac:dyDescent="0.3">
      <c r="A12" s="540"/>
      <c r="B12" s="541"/>
      <c r="C12" s="540"/>
      <c r="D12" s="536"/>
      <c r="E12" s="541"/>
      <c r="F12" s="546" t="s">
        <v>103</v>
      </c>
      <c r="G12" s="547"/>
      <c r="H12" s="349" t="s">
        <v>104</v>
      </c>
      <c r="I12" s="547"/>
      <c r="J12" s="49"/>
      <c r="K12" s="428"/>
      <c r="L12" s="61"/>
      <c r="M12" s="437"/>
      <c r="N12" s="6"/>
      <c r="O12" s="50"/>
      <c r="P12" s="9"/>
    </row>
    <row r="13" spans="1:18" ht="42" customHeight="1" x14ac:dyDescent="0.3">
      <c r="A13" s="542"/>
      <c r="B13" s="543"/>
      <c r="C13" s="542"/>
      <c r="D13" s="545"/>
      <c r="E13" s="543"/>
      <c r="F13" s="548">
        <v>3165.5</v>
      </c>
      <c r="G13" s="549"/>
      <c r="H13" s="548">
        <v>0</v>
      </c>
      <c r="I13" s="550"/>
      <c r="J13" s="48"/>
      <c r="K13" s="57" t="s">
        <v>5</v>
      </c>
      <c r="L13" s="58">
        <v>31.04</v>
      </c>
      <c r="M13" s="149">
        <v>26.56</v>
      </c>
      <c r="N13" s="6"/>
      <c r="O13" s="50"/>
      <c r="P13" s="9"/>
    </row>
    <row r="14" spans="1:18" ht="44.25" customHeight="1" x14ac:dyDescent="0.3">
      <c r="A14" s="529"/>
      <c r="B14" s="530"/>
      <c r="C14" s="530"/>
      <c r="D14" s="294"/>
      <c r="E14" s="294"/>
      <c r="F14" s="531"/>
      <c r="G14" s="531"/>
      <c r="H14" s="294"/>
      <c r="I14" s="294"/>
      <c r="J14" s="17"/>
      <c r="K14" s="57" t="s">
        <v>4</v>
      </c>
      <c r="L14" s="58">
        <v>31.04</v>
      </c>
      <c r="M14" s="59">
        <v>26.56</v>
      </c>
      <c r="N14" s="6"/>
      <c r="O14" s="50"/>
      <c r="P14" s="9"/>
    </row>
    <row r="15" spans="1:18" ht="32.25" customHeight="1" x14ac:dyDescent="0.3">
      <c r="A15" s="532" t="s">
        <v>58</v>
      </c>
      <c r="B15" s="532"/>
      <c r="C15" s="532"/>
      <c r="D15" s="534">
        <v>3165.5</v>
      </c>
      <c r="E15" s="536"/>
      <c r="F15" s="536"/>
      <c r="G15" s="536"/>
      <c r="H15" s="536"/>
      <c r="I15" s="537"/>
      <c r="J15" s="402"/>
      <c r="K15" s="402"/>
      <c r="L15" s="403"/>
      <c r="M15" s="148"/>
      <c r="N15" s="43"/>
      <c r="O15" s="44"/>
      <c r="P15" s="9"/>
    </row>
    <row r="16" spans="1:18" ht="27.75" customHeight="1" thickBot="1" x14ac:dyDescent="0.35">
      <c r="A16" s="533"/>
      <c r="B16" s="533"/>
      <c r="C16" s="533"/>
      <c r="D16" s="535"/>
      <c r="E16" s="536"/>
      <c r="F16" s="536"/>
      <c r="G16" s="536"/>
      <c r="H16" s="536"/>
      <c r="I16" s="537"/>
      <c r="J16" s="402"/>
      <c r="K16" s="402"/>
      <c r="L16" s="403"/>
      <c r="M16" s="148"/>
      <c r="N16" s="148"/>
      <c r="O16" s="148"/>
      <c r="P16" s="9"/>
    </row>
    <row r="17" spans="1:16" ht="50.25" customHeight="1" x14ac:dyDescent="0.3">
      <c r="A17" s="564" t="s">
        <v>107</v>
      </c>
      <c r="B17" s="565"/>
      <c r="C17" s="565"/>
      <c r="D17" s="566"/>
      <c r="E17" s="567">
        <f>128878.43</f>
        <v>128878.43</v>
      </c>
      <c r="F17" s="567"/>
      <c r="G17" s="568"/>
      <c r="H17" s="295"/>
      <c r="I17" s="295"/>
      <c r="J17" s="148"/>
      <c r="K17" s="148"/>
      <c r="L17" s="148"/>
      <c r="M17" s="148"/>
      <c r="N17" s="18"/>
      <c r="O17" s="19"/>
      <c r="P17" s="7"/>
    </row>
    <row r="18" spans="1:16" ht="39.75" customHeight="1" x14ac:dyDescent="0.3">
      <c r="A18" s="554" t="s">
        <v>108</v>
      </c>
      <c r="B18" s="555"/>
      <c r="C18" s="555"/>
      <c r="D18" s="555"/>
      <c r="E18" s="556">
        <f>928758.05</f>
        <v>928758.05</v>
      </c>
      <c r="F18" s="556"/>
      <c r="G18" s="557"/>
      <c r="H18" s="295"/>
      <c r="I18" s="295"/>
      <c r="J18" s="148"/>
      <c r="K18" s="148"/>
      <c r="L18" s="148"/>
      <c r="M18" s="148"/>
      <c r="N18" s="18"/>
      <c r="O18" s="19"/>
      <c r="P18" s="7"/>
    </row>
    <row r="19" spans="1:16" ht="39.75" customHeight="1" x14ac:dyDescent="0.3">
      <c r="A19" s="561" t="s">
        <v>109</v>
      </c>
      <c r="B19" s="562"/>
      <c r="C19" s="562"/>
      <c r="D19" s="563"/>
      <c r="E19" s="558">
        <v>16015.25</v>
      </c>
      <c r="F19" s="559"/>
      <c r="G19" s="560"/>
      <c r="H19" s="295"/>
      <c r="I19" s="295"/>
      <c r="J19" s="148"/>
      <c r="K19" s="148"/>
      <c r="L19" s="148"/>
      <c r="M19" s="148"/>
      <c r="N19" s="18"/>
      <c r="O19" s="19"/>
      <c r="P19" s="7"/>
    </row>
    <row r="20" spans="1:16" ht="34.5" customHeight="1" x14ac:dyDescent="0.3">
      <c r="A20" s="554" t="s">
        <v>110</v>
      </c>
      <c r="B20" s="555"/>
      <c r="C20" s="555"/>
      <c r="D20" s="555"/>
      <c r="E20" s="556">
        <f>921444.13</f>
        <v>921444.13</v>
      </c>
      <c r="F20" s="556"/>
      <c r="G20" s="557"/>
      <c r="H20" s="295"/>
      <c r="I20" s="295"/>
      <c r="J20" s="148"/>
      <c r="K20" s="148"/>
      <c r="L20" s="148"/>
      <c r="M20" s="148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558">
        <v>14938.89</v>
      </c>
      <c r="F21" s="559"/>
      <c r="G21" s="560"/>
      <c r="H21" s="152"/>
      <c r="I21" s="148"/>
      <c r="J21" s="148"/>
      <c r="K21" s="148"/>
      <c r="L21" s="148"/>
      <c r="M21" s="148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556">
        <f>E17+E18+E19-E20-E21</f>
        <v>137268.70999999996</v>
      </c>
      <c r="F22" s="556"/>
      <c r="G22" s="557"/>
      <c r="H22" s="152"/>
      <c r="I22" s="148"/>
      <c r="J22" s="148"/>
      <c r="K22" s="148"/>
      <c r="L22" s="148"/>
      <c r="M22" s="148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551">
        <v>-59358.78</v>
      </c>
      <c r="F23" s="552"/>
      <c r="G23" s="553"/>
      <c r="H23" s="152"/>
      <c r="I23" s="148"/>
      <c r="J23" s="148"/>
      <c r="K23" s="148"/>
      <c r="L23" s="148"/>
      <c r="M23" s="148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771732.81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226206.63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109969.47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114717.72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1519.44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143587.07999999999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143587.07999999999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154982.88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112818.42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42164.46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3798.6000000000004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3228.8100000000004</v>
      </c>
      <c r="F38" s="363"/>
      <c r="G38" s="364" t="s">
        <v>100</v>
      </c>
      <c r="H38" s="365"/>
      <c r="I38" s="463"/>
      <c r="J38" s="464"/>
      <c r="K38" s="144"/>
      <c r="L38" s="145"/>
      <c r="M38" s="14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152513.78999999998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42354.39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108450.03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1709.3700000000001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83519.61+3895.41</f>
        <v>87415.02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105291.42999999993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43"/>
      <c r="C45" s="143"/>
      <c r="D45" s="143"/>
      <c r="E45" s="142"/>
      <c r="F45" s="142"/>
      <c r="G45" s="142"/>
      <c r="H45" s="142"/>
      <c r="I45" s="142"/>
      <c r="J45" s="142"/>
      <c r="K45" s="143"/>
      <c r="L45" s="143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289489.56</v>
      </c>
      <c r="H47" s="315"/>
      <c r="I47" s="151"/>
      <c r="J47" s="151"/>
      <c r="K47" s="150"/>
      <c r="L47" s="150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606.05253515623019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f>1194220.46</f>
        <v>1194220.46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142"/>
      <c r="J53" s="142"/>
      <c r="K53" s="143"/>
      <c r="L53" s="143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12471.532865027597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248557.65</v>
      </c>
      <c r="H57" s="315"/>
      <c r="I57" s="142"/>
      <c r="J57" s="142"/>
      <c r="K57" s="143"/>
      <c r="L57" s="143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142"/>
      <c r="J58" s="142"/>
      <c r="K58" s="143"/>
      <c r="L58" s="143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12356.407119476269</v>
      </c>
      <c r="H59" s="315"/>
      <c r="I59" s="142"/>
      <c r="J59" s="142"/>
      <c r="K59" s="143"/>
      <c r="L59" s="143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301990.59000000003</v>
      </c>
      <c r="H60" s="315"/>
      <c r="I60" s="142"/>
      <c r="J60" s="142"/>
      <c r="K60" s="143"/>
      <c r="L60" s="143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142"/>
      <c r="J61" s="142"/>
      <c r="K61" s="143"/>
      <c r="L61" s="143"/>
      <c r="M61" s="22"/>
      <c r="N61" s="147"/>
      <c r="O61" s="14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2141.2784552845528</v>
      </c>
      <c r="H62" s="315"/>
      <c r="I62" s="142"/>
      <c r="J62" s="142"/>
      <c r="K62" s="143"/>
      <c r="L62" s="143"/>
      <c r="M62" s="22"/>
      <c r="N62" s="147"/>
      <c r="O62" s="14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10535.09</v>
      </c>
      <c r="H63" s="315"/>
      <c r="I63" s="142"/>
      <c r="J63" s="142"/>
      <c r="K63" s="143"/>
      <c r="L63" s="143"/>
      <c r="M63" s="22"/>
      <c r="N63" s="147"/>
      <c r="O63" s="14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1755303.79</v>
      </c>
      <c r="H64" s="315"/>
      <c r="I64" s="142"/>
      <c r="J64" s="142"/>
      <c r="K64" s="143"/>
      <c r="L64" s="143"/>
      <c r="M64" s="22"/>
      <c r="N64" s="147"/>
      <c r="O64" s="14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1738422.93</v>
      </c>
      <c r="H65" s="315"/>
      <c r="I65" s="142"/>
      <c r="J65" s="142"/>
      <c r="K65" s="143"/>
      <c r="L65" s="143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306370.42000000016</v>
      </c>
      <c r="H66" s="475"/>
      <c r="I66" s="142"/>
      <c r="J66" s="142"/>
      <c r="K66" s="143"/>
      <c r="L66" s="143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4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142"/>
      <c r="J68" s="142"/>
      <c r="K68" s="143"/>
      <c r="L68" s="143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142"/>
      <c r="J69" s="142"/>
      <c r="K69" s="143"/>
      <c r="L69" s="143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142"/>
      <c r="J70" s="142"/>
      <c r="K70" s="143"/>
      <c r="L70" s="143"/>
      <c r="M70" s="22"/>
      <c r="N70" s="147"/>
      <c r="O70" s="14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142"/>
      <c r="J71" s="142"/>
      <c r="K71" s="143"/>
      <c r="L71" s="143"/>
      <c r="M71" s="22"/>
      <c r="N71" s="147"/>
      <c r="O71" s="14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142"/>
      <c r="J72" s="142"/>
      <c r="K72" s="143"/>
      <c r="L72" s="143"/>
      <c r="M72" s="22"/>
      <c r="N72" s="147"/>
      <c r="O72" s="14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142"/>
      <c r="J73" s="142"/>
      <c r="K73" s="143"/>
      <c r="L73" s="143"/>
      <c r="M73" s="22"/>
      <c r="N73" s="147"/>
      <c r="O73" s="147"/>
      <c r="P73" s="2"/>
      <c r="Q73" s="2"/>
    </row>
    <row r="74" spans="1:17" ht="59.25" customHeight="1" x14ac:dyDescent="0.3">
      <c r="I74" s="142"/>
      <c r="J74" s="142"/>
      <c r="K74" s="143"/>
      <c r="L74" s="143"/>
      <c r="M74" s="22"/>
      <c r="N74" s="147"/>
      <c r="O74" s="14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142"/>
      <c r="J75" s="142"/>
      <c r="K75" s="143"/>
      <c r="L75" s="143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4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4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4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</sheetData>
  <mergeCells count="192">
    <mergeCell ref="K76:L76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56:F56"/>
    <mergeCell ref="G56:H56"/>
    <mergeCell ref="I56:J56"/>
    <mergeCell ref="K56:L56"/>
    <mergeCell ref="B59:F59"/>
    <mergeCell ref="G59:H59"/>
    <mergeCell ref="B62:F62"/>
    <mergeCell ref="G62:H62"/>
    <mergeCell ref="B54:F54"/>
    <mergeCell ref="G54:H54"/>
    <mergeCell ref="I54:J54"/>
    <mergeCell ref="K54:L54"/>
    <mergeCell ref="I51:J51"/>
    <mergeCell ref="K51:L51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B52:F52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40:J42"/>
    <mergeCell ref="B36:D36"/>
    <mergeCell ref="E36:F36"/>
    <mergeCell ref="G36:H36"/>
    <mergeCell ref="K36:M36"/>
    <mergeCell ref="B37:D37"/>
    <mergeCell ref="E37:F37"/>
    <mergeCell ref="G37:H37"/>
    <mergeCell ref="K37:M37"/>
    <mergeCell ref="I37:J38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B64:F64"/>
    <mergeCell ref="G64:H64"/>
    <mergeCell ref="G65:H65"/>
    <mergeCell ref="B66:F66"/>
    <mergeCell ref="G66:H66"/>
    <mergeCell ref="B65:F65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zoomScale="60" zoomScaleNormal="60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  <c r="Q1" s="226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  <c r="Q2" s="226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  <c r="Q3" s="226"/>
    </row>
    <row r="4" spans="1:18" ht="15.6" x14ac:dyDescent="0.3">
      <c r="A4" s="414" t="s">
        <v>161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  <c r="Q4" s="226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  <c r="Q5" s="226"/>
    </row>
    <row r="6" spans="1:18" ht="15.6" x14ac:dyDescent="0.3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109"/>
      <c r="O6" s="109"/>
      <c r="P6" s="225"/>
      <c r="Q6" s="226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Q7" s="226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  <c r="Q8" s="226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  <c r="Q9" s="226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  <c r="Q10" s="226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  <c r="Q11" s="226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  <c r="Q12" s="226"/>
    </row>
    <row r="13" spans="1:18" ht="42" customHeight="1" x14ac:dyDescent="0.3">
      <c r="A13" s="509"/>
      <c r="B13" s="510"/>
      <c r="C13" s="509"/>
      <c r="D13" s="512"/>
      <c r="E13" s="510"/>
      <c r="F13" s="438">
        <v>1944.2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74">
        <v>26.56</v>
      </c>
      <c r="N13" s="112"/>
      <c r="O13" s="113"/>
      <c r="P13" s="263"/>
      <c r="Q13" s="226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  <c r="Q14" s="226"/>
    </row>
    <row r="15" spans="1:18" ht="32.25" customHeight="1" x14ac:dyDescent="0.3">
      <c r="A15" s="396" t="s">
        <v>58</v>
      </c>
      <c r="B15" s="396"/>
      <c r="C15" s="396"/>
      <c r="D15" s="398">
        <v>1944.2</v>
      </c>
      <c r="E15" s="400"/>
      <c r="F15" s="400"/>
      <c r="G15" s="400"/>
      <c r="H15" s="400"/>
      <c r="I15" s="502"/>
      <c r="J15" s="400"/>
      <c r="K15" s="400"/>
      <c r="L15" s="498"/>
      <c r="M15" s="275"/>
      <c r="N15" s="128"/>
      <c r="O15" s="129"/>
      <c r="P15" s="263"/>
      <c r="Q15" s="226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75"/>
      <c r="N16" s="275"/>
      <c r="O16" s="275"/>
      <c r="P16" s="263"/>
      <c r="Q16" s="226"/>
    </row>
    <row r="17" spans="1:17" ht="50.25" customHeight="1" x14ac:dyDescent="0.3">
      <c r="A17" s="404" t="s">
        <v>107</v>
      </c>
      <c r="B17" s="405"/>
      <c r="C17" s="405"/>
      <c r="D17" s="406"/>
      <c r="E17" s="407">
        <v>123057.08</v>
      </c>
      <c r="F17" s="407"/>
      <c r="G17" s="408"/>
      <c r="H17" s="295"/>
      <c r="I17" s="295"/>
      <c r="J17" s="273"/>
      <c r="K17" s="273"/>
      <c r="L17" s="273"/>
      <c r="M17" s="273"/>
      <c r="N17" s="18"/>
      <c r="O17" s="19"/>
      <c r="P17" s="225"/>
      <c r="Q17" s="226"/>
    </row>
    <row r="18" spans="1:17" ht="39.75" customHeight="1" x14ac:dyDescent="0.3">
      <c r="A18" s="409" t="s">
        <v>108</v>
      </c>
      <c r="B18" s="410"/>
      <c r="C18" s="410"/>
      <c r="D18" s="410"/>
      <c r="E18" s="411">
        <v>570428.49</v>
      </c>
      <c r="F18" s="411"/>
      <c r="G18" s="412"/>
      <c r="H18" s="295"/>
      <c r="I18" s="295"/>
      <c r="J18" s="273"/>
      <c r="K18" s="273"/>
      <c r="L18" s="273"/>
      <c r="M18" s="273"/>
      <c r="N18" s="18"/>
      <c r="O18" s="19"/>
      <c r="P18" s="7"/>
    </row>
    <row r="19" spans="1:17" ht="39.75" customHeight="1" x14ac:dyDescent="0.3">
      <c r="A19" s="444" t="s">
        <v>109</v>
      </c>
      <c r="B19" s="445"/>
      <c r="C19" s="445"/>
      <c r="D19" s="446"/>
      <c r="E19" s="447">
        <v>10820.34</v>
      </c>
      <c r="F19" s="448"/>
      <c r="G19" s="449"/>
      <c r="H19" s="295"/>
      <c r="I19" s="295"/>
      <c r="J19" s="273"/>
      <c r="K19" s="273"/>
      <c r="L19" s="273"/>
      <c r="M19" s="273"/>
      <c r="N19" s="18"/>
      <c r="O19" s="19"/>
      <c r="P19" s="7"/>
    </row>
    <row r="20" spans="1:17" ht="34.5" customHeight="1" x14ac:dyDescent="0.3">
      <c r="A20" s="409" t="s">
        <v>110</v>
      </c>
      <c r="B20" s="410"/>
      <c r="C20" s="410"/>
      <c r="D20" s="410"/>
      <c r="E20" s="411">
        <v>622388.82999999996</v>
      </c>
      <c r="F20" s="411"/>
      <c r="G20" s="412"/>
      <c r="H20" s="295"/>
      <c r="I20" s="295"/>
      <c r="J20" s="273"/>
      <c r="K20" s="273"/>
      <c r="L20" s="273"/>
      <c r="M20" s="273"/>
      <c r="N20" s="18"/>
      <c r="O20" s="19"/>
      <c r="P20" s="7"/>
    </row>
    <row r="21" spans="1:17" ht="44.25" customHeight="1" x14ac:dyDescent="0.3">
      <c r="A21" s="409" t="s">
        <v>111</v>
      </c>
      <c r="B21" s="410"/>
      <c r="C21" s="410"/>
      <c r="D21" s="410"/>
      <c r="E21" s="447">
        <v>8623.98</v>
      </c>
      <c r="F21" s="448"/>
      <c r="G21" s="449"/>
      <c r="H21" s="275"/>
      <c r="I21" s="273"/>
      <c r="J21" s="273"/>
      <c r="K21" s="273"/>
      <c r="L21" s="273"/>
      <c r="M21" s="273"/>
      <c r="N21" s="18"/>
      <c r="O21" s="19"/>
      <c r="P21" s="7"/>
    </row>
    <row r="22" spans="1:17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73293.099999999962</v>
      </c>
      <c r="F22" s="411"/>
      <c r="G22" s="412"/>
      <c r="H22" s="275"/>
      <c r="I22" s="273"/>
      <c r="J22" s="273"/>
      <c r="K22" s="273"/>
      <c r="L22" s="273"/>
      <c r="M22" s="273"/>
      <c r="N22" s="22"/>
      <c r="O22" s="23"/>
      <c r="P22" s="10"/>
    </row>
    <row r="23" spans="1:17" s="5" customFormat="1" ht="45" customHeight="1" thickBot="1" x14ac:dyDescent="0.4">
      <c r="A23" s="454" t="s">
        <v>113</v>
      </c>
      <c r="B23" s="455"/>
      <c r="C23" s="455"/>
      <c r="D23" s="455"/>
      <c r="E23" s="456">
        <v>-527251.07999999996</v>
      </c>
      <c r="F23" s="457"/>
      <c r="G23" s="458"/>
      <c r="H23" s="275"/>
      <c r="I23" s="273"/>
      <c r="J23" s="273"/>
      <c r="K23" s="273"/>
      <c r="L23" s="273"/>
      <c r="M23" s="273"/>
      <c r="N23" s="22"/>
      <c r="O23" s="23"/>
      <c r="P23" s="10"/>
    </row>
    <row r="24" spans="1:17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7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7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7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621141.13599999994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7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138932.53199999998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7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67541.508000000002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7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70457.80799999999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7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933.21600000000012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7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88188.911999999997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88188.911999999997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95188.032000000007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69291.288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25896.743999999999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2333.04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1983.0840000000003</v>
      </c>
      <c r="F38" s="363"/>
      <c r="G38" s="364" t="s">
        <v>100</v>
      </c>
      <c r="H38" s="365"/>
      <c r="I38" s="463"/>
      <c r="J38" s="464"/>
      <c r="K38" s="268"/>
      <c r="L38" s="269"/>
      <c r="M38" s="270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93671.555999999997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26013.396000000001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66608.291999999987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1049.8680000000002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4957.05+195886.93</f>
        <v>200843.97999999998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-517379.40599999996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65"/>
      <c r="C45" s="265"/>
      <c r="D45" s="265"/>
      <c r="E45" s="264"/>
      <c r="F45" s="264"/>
      <c r="G45" s="264"/>
      <c r="H45" s="264"/>
      <c r="I45" s="264"/>
      <c r="J45" s="264"/>
      <c r="K45" s="265"/>
      <c r="L45" s="265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314911.49</v>
      </c>
      <c r="H47" s="315"/>
      <c r="I47" s="267"/>
      <c r="J47" s="267"/>
      <c r="K47" s="266"/>
      <c r="L47" s="26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408.42655380133874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804800.44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64"/>
      <c r="J53" s="264"/>
      <c r="K53" s="265"/>
      <c r="L53" s="265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437593.53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4917.7651781234317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98011.06</v>
      </c>
      <c r="H57" s="315"/>
      <c r="I57" s="264"/>
      <c r="J57" s="264"/>
      <c r="K57" s="265"/>
      <c r="L57" s="265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64"/>
      <c r="J58" s="264"/>
      <c r="K58" s="265"/>
      <c r="L58" s="265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7964.5949263502453</v>
      </c>
      <c r="H59" s="315"/>
      <c r="I59" s="264"/>
      <c r="J59" s="264"/>
      <c r="K59" s="265"/>
      <c r="L59" s="265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194654.7</v>
      </c>
      <c r="H60" s="315"/>
      <c r="I60" s="264"/>
      <c r="J60" s="264"/>
      <c r="K60" s="265"/>
      <c r="L60" s="265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64"/>
      <c r="J61" s="264"/>
      <c r="K61" s="265"/>
      <c r="L61" s="265"/>
      <c r="M61" s="22"/>
      <c r="N61" s="271"/>
      <c r="O61" s="271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1363.729674796748</v>
      </c>
      <c r="H62" s="315"/>
      <c r="I62" s="264"/>
      <c r="J62" s="264"/>
      <c r="K62" s="265"/>
      <c r="L62" s="265"/>
      <c r="M62" s="22"/>
      <c r="N62" s="271"/>
      <c r="O62" s="271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6709.55</v>
      </c>
      <c r="H63" s="315"/>
      <c r="I63" s="264"/>
      <c r="J63" s="264"/>
      <c r="K63" s="265"/>
      <c r="L63" s="265"/>
      <c r="M63" s="22"/>
      <c r="N63" s="271"/>
      <c r="O63" s="271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1541769.28</v>
      </c>
      <c r="H64" s="315"/>
      <c r="I64" s="264"/>
      <c r="J64" s="264"/>
      <c r="K64" s="265"/>
      <c r="L64" s="265"/>
      <c r="M64" s="22"/>
      <c r="N64" s="271"/>
      <c r="O64" s="271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1666666.24</v>
      </c>
      <c r="H65" s="315"/>
      <c r="I65" s="264"/>
      <c r="J65" s="264"/>
      <c r="K65" s="265"/>
      <c r="L65" s="265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190014.53000000003</v>
      </c>
      <c r="H66" s="475"/>
      <c r="I66" s="264"/>
      <c r="J66" s="264"/>
      <c r="K66" s="265"/>
      <c r="L66" s="265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71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64"/>
      <c r="J68" s="264"/>
      <c r="K68" s="265"/>
      <c r="L68" s="265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64"/>
      <c r="J69" s="264"/>
      <c r="K69" s="265"/>
      <c r="L69" s="265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64"/>
      <c r="J70" s="264"/>
      <c r="K70" s="265"/>
      <c r="L70" s="265"/>
      <c r="M70" s="22"/>
      <c r="N70" s="271"/>
      <c r="O70" s="271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64"/>
      <c r="J71" s="264"/>
      <c r="K71" s="265"/>
      <c r="L71" s="265"/>
      <c r="M71" s="22"/>
      <c r="N71" s="271"/>
      <c r="O71" s="271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64"/>
      <c r="J72" s="264"/>
      <c r="K72" s="265"/>
      <c r="L72" s="265"/>
      <c r="M72" s="22"/>
      <c r="N72" s="271"/>
      <c r="O72" s="271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64"/>
      <c r="J73" s="264"/>
      <c r="K73" s="265"/>
      <c r="L73" s="265"/>
      <c r="M73" s="22"/>
      <c r="N73" s="271"/>
      <c r="O73" s="271"/>
      <c r="P73" s="2"/>
      <c r="Q73" s="2"/>
    </row>
    <row r="74" spans="1:17" ht="59.25" customHeight="1" x14ac:dyDescent="0.3">
      <c r="I74" s="264"/>
      <c r="J74" s="264"/>
      <c r="K74" s="265"/>
      <c r="L74" s="265"/>
      <c r="M74" s="22"/>
      <c r="N74" s="271"/>
      <c r="O74" s="271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64"/>
      <c r="J75" s="264"/>
      <c r="K75" s="265"/>
      <c r="L75" s="265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71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71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71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</sheetData>
  <mergeCells count="192"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G65:H65"/>
    <mergeCell ref="B66:F66"/>
    <mergeCell ref="G66:H66"/>
    <mergeCell ref="B65:F65"/>
    <mergeCell ref="G59:H59"/>
    <mergeCell ref="B62:F62"/>
    <mergeCell ref="G62:H62"/>
    <mergeCell ref="K76:L76"/>
    <mergeCell ref="B54:F54"/>
    <mergeCell ref="G54:H54"/>
    <mergeCell ref="I54:J54"/>
    <mergeCell ref="K54:L54"/>
    <mergeCell ref="I51:J51"/>
    <mergeCell ref="K51:L51"/>
    <mergeCell ref="B52:F52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64:F64"/>
    <mergeCell ref="G64:H64"/>
    <mergeCell ref="B56:F56"/>
    <mergeCell ref="G56:H56"/>
    <mergeCell ref="I56:J56"/>
    <mergeCell ref="K56:L56"/>
    <mergeCell ref="B59:F59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0:J42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37:J38"/>
    <mergeCell ref="B36:D36"/>
    <mergeCell ref="E36:F36"/>
    <mergeCell ref="G36:H36"/>
    <mergeCell ref="K36:M36"/>
    <mergeCell ref="B37:D37"/>
    <mergeCell ref="E37:F37"/>
    <mergeCell ref="G37:H37"/>
    <mergeCell ref="K37:M37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zoomScale="60" zoomScaleNormal="60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  <c r="Q1" s="226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  <c r="Q2" s="226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  <c r="Q3" s="226"/>
    </row>
    <row r="4" spans="1:18" ht="15.6" x14ac:dyDescent="0.3">
      <c r="A4" s="414" t="s">
        <v>162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  <c r="Q4" s="226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  <c r="Q5" s="226"/>
    </row>
    <row r="6" spans="1:18" ht="15.6" x14ac:dyDescent="0.3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109"/>
      <c r="O6" s="109"/>
      <c r="P6" s="225"/>
      <c r="Q6" s="226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Q7" s="226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  <c r="Q8" s="226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  <c r="Q9" s="226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  <c r="Q10" s="226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  <c r="Q11" s="226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  <c r="Q12" s="226"/>
    </row>
    <row r="13" spans="1:18" ht="42" customHeight="1" x14ac:dyDescent="0.3">
      <c r="A13" s="509"/>
      <c r="B13" s="510"/>
      <c r="C13" s="509"/>
      <c r="D13" s="512"/>
      <c r="E13" s="510"/>
      <c r="F13" s="438">
        <v>2518.6999999999998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74">
        <v>26.56</v>
      </c>
      <c r="N13" s="112"/>
      <c r="O13" s="113"/>
      <c r="P13" s="263"/>
      <c r="Q13" s="226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  <c r="Q14" s="226"/>
    </row>
    <row r="15" spans="1:18" ht="32.25" customHeight="1" x14ac:dyDescent="0.3">
      <c r="A15" s="396" t="s">
        <v>58</v>
      </c>
      <c r="B15" s="396"/>
      <c r="C15" s="396"/>
      <c r="D15" s="398">
        <v>2518.6999999999998</v>
      </c>
      <c r="E15" s="400"/>
      <c r="F15" s="400"/>
      <c r="G15" s="400"/>
      <c r="H15" s="400"/>
      <c r="I15" s="502"/>
      <c r="J15" s="400"/>
      <c r="K15" s="400"/>
      <c r="L15" s="498"/>
      <c r="M15" s="275"/>
      <c r="N15" s="128"/>
      <c r="O15" s="129"/>
      <c r="P15" s="263"/>
      <c r="Q15" s="226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75"/>
      <c r="N16" s="275"/>
      <c r="O16" s="275"/>
      <c r="P16" s="263"/>
      <c r="Q16" s="226"/>
    </row>
    <row r="17" spans="1:17" ht="50.25" customHeight="1" x14ac:dyDescent="0.3">
      <c r="A17" s="404" t="s">
        <v>107</v>
      </c>
      <c r="B17" s="405"/>
      <c r="C17" s="405"/>
      <c r="D17" s="406"/>
      <c r="E17" s="407">
        <v>211054.92</v>
      </c>
      <c r="F17" s="407"/>
      <c r="G17" s="408"/>
      <c r="H17" s="295"/>
      <c r="I17" s="295"/>
      <c r="J17" s="273"/>
      <c r="K17" s="273"/>
      <c r="L17" s="273"/>
      <c r="M17" s="273"/>
      <c r="N17" s="18"/>
      <c r="O17" s="19"/>
      <c r="P17" s="225"/>
      <c r="Q17" s="226"/>
    </row>
    <row r="18" spans="1:17" ht="39.75" customHeight="1" x14ac:dyDescent="0.3">
      <c r="A18" s="409" t="s">
        <v>108</v>
      </c>
      <c r="B18" s="410"/>
      <c r="C18" s="410"/>
      <c r="D18" s="410"/>
      <c r="E18" s="411">
        <v>728890.16</v>
      </c>
      <c r="F18" s="411"/>
      <c r="G18" s="412"/>
      <c r="H18" s="295"/>
      <c r="I18" s="295"/>
      <c r="J18" s="273"/>
      <c r="K18" s="273"/>
      <c r="L18" s="273"/>
      <c r="M18" s="273"/>
      <c r="N18" s="18"/>
      <c r="O18" s="19"/>
      <c r="P18" s="7"/>
    </row>
    <row r="19" spans="1:17" ht="39.75" customHeight="1" x14ac:dyDescent="0.3">
      <c r="A19" s="444" t="s">
        <v>109</v>
      </c>
      <c r="B19" s="445"/>
      <c r="C19" s="445"/>
      <c r="D19" s="446"/>
      <c r="E19" s="447">
        <f>8320.34</f>
        <v>8320.34</v>
      </c>
      <c r="F19" s="448"/>
      <c r="G19" s="449"/>
      <c r="H19" s="295"/>
      <c r="I19" s="295"/>
      <c r="J19" s="273"/>
      <c r="K19" s="273"/>
      <c r="L19" s="273"/>
      <c r="M19" s="273"/>
      <c r="N19" s="18"/>
      <c r="O19" s="19"/>
      <c r="P19" s="7"/>
    </row>
    <row r="20" spans="1:17" ht="34.5" customHeight="1" x14ac:dyDescent="0.3">
      <c r="A20" s="409" t="s">
        <v>110</v>
      </c>
      <c r="B20" s="410"/>
      <c r="C20" s="410"/>
      <c r="D20" s="410"/>
      <c r="E20" s="411">
        <v>759021.45</v>
      </c>
      <c r="F20" s="411"/>
      <c r="G20" s="412"/>
      <c r="H20" s="295"/>
      <c r="I20" s="295"/>
      <c r="J20" s="273"/>
      <c r="K20" s="273"/>
      <c r="L20" s="273"/>
      <c r="M20" s="273"/>
      <c r="N20" s="18"/>
      <c r="O20" s="19"/>
      <c r="P20" s="7"/>
    </row>
    <row r="21" spans="1:17" ht="44.25" customHeight="1" x14ac:dyDescent="0.3">
      <c r="A21" s="409" t="s">
        <v>111</v>
      </c>
      <c r="B21" s="410"/>
      <c r="C21" s="410"/>
      <c r="D21" s="410"/>
      <c r="E21" s="447">
        <f>8319.88</f>
        <v>8319.8799999999992</v>
      </c>
      <c r="F21" s="448"/>
      <c r="G21" s="449"/>
      <c r="H21" s="275"/>
      <c r="I21" s="273"/>
      <c r="J21" s="273"/>
      <c r="K21" s="273"/>
      <c r="L21" s="273"/>
      <c r="M21" s="273"/>
      <c r="N21" s="18"/>
      <c r="O21" s="19"/>
      <c r="P21" s="7"/>
    </row>
    <row r="22" spans="1:17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180924.09000000008</v>
      </c>
      <c r="F22" s="411"/>
      <c r="G22" s="412"/>
      <c r="H22" s="275"/>
      <c r="I22" s="273"/>
      <c r="J22" s="273"/>
      <c r="K22" s="273"/>
      <c r="L22" s="273"/>
      <c r="M22" s="273"/>
      <c r="N22" s="22"/>
      <c r="O22" s="23"/>
      <c r="P22" s="10"/>
    </row>
    <row r="23" spans="1:17" s="5" customFormat="1" ht="45" customHeight="1" thickBot="1" x14ac:dyDescent="0.4">
      <c r="A23" s="454" t="s">
        <v>113</v>
      </c>
      <c r="B23" s="455"/>
      <c r="C23" s="455"/>
      <c r="D23" s="455"/>
      <c r="E23" s="456">
        <v>-1828308.31</v>
      </c>
      <c r="F23" s="457"/>
      <c r="G23" s="458"/>
      <c r="H23" s="275"/>
      <c r="I23" s="273"/>
      <c r="J23" s="273"/>
      <c r="K23" s="273"/>
      <c r="L23" s="273"/>
      <c r="M23" s="273"/>
      <c r="N23" s="22"/>
      <c r="O23" s="23"/>
      <c r="P23" s="10"/>
    </row>
    <row r="24" spans="1:17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7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7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7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588656.18599999999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7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179986.302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7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87499.638000000006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7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91277.687999999995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7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1208.9759999999999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7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114248.23199999999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114248.23199999999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123315.552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89766.467999999993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33549.083999999995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3022.4399999999996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2569.0740000000001</v>
      </c>
      <c r="F38" s="363"/>
      <c r="G38" s="364" t="s">
        <v>100</v>
      </c>
      <c r="H38" s="365"/>
      <c r="I38" s="463"/>
      <c r="J38" s="464"/>
      <c r="K38" s="268"/>
      <c r="L38" s="269"/>
      <c r="M38" s="270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121350.96599999999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33700.206000000006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86290.661999999982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1360.098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40441.58+3722.04</f>
        <v>44163.62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-1649623.1660000002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65"/>
      <c r="C45" s="265"/>
      <c r="D45" s="265"/>
      <c r="E45" s="264"/>
      <c r="F45" s="264"/>
      <c r="G45" s="264"/>
      <c r="H45" s="264"/>
      <c r="I45" s="264"/>
      <c r="J45" s="264"/>
      <c r="K45" s="265"/>
      <c r="L45" s="265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685396.88</v>
      </c>
      <c r="H47" s="315"/>
      <c r="I47" s="267"/>
      <c r="J47" s="267"/>
      <c r="K47" s="266"/>
      <c r="L47" s="26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430.67892757638964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848648.52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64"/>
      <c r="J53" s="264"/>
      <c r="K53" s="265"/>
      <c r="L53" s="265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531588.62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5937.4591068740592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118333.56</v>
      </c>
      <c r="H57" s="315"/>
      <c r="I57" s="264"/>
      <c r="J57" s="264"/>
      <c r="K57" s="265"/>
      <c r="L57" s="265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64"/>
      <c r="J58" s="264"/>
      <c r="K58" s="265"/>
      <c r="L58" s="265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9606.5094108019639</v>
      </c>
      <c r="H59" s="315"/>
      <c r="I59" s="264"/>
      <c r="J59" s="264"/>
      <c r="K59" s="265"/>
      <c r="L59" s="265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234783.09</v>
      </c>
      <c r="H60" s="315"/>
      <c r="I60" s="264"/>
      <c r="J60" s="264"/>
      <c r="K60" s="265"/>
      <c r="L60" s="265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64"/>
      <c r="J61" s="264"/>
      <c r="K61" s="265"/>
      <c r="L61" s="265"/>
      <c r="M61" s="22"/>
      <c r="N61" s="271"/>
      <c r="O61" s="271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1777.189024390244</v>
      </c>
      <c r="H62" s="315"/>
      <c r="I62" s="264"/>
      <c r="J62" s="264"/>
      <c r="K62" s="265"/>
      <c r="L62" s="265"/>
      <c r="M62" s="22"/>
      <c r="N62" s="271"/>
      <c r="O62" s="271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8743.77</v>
      </c>
      <c r="H63" s="315"/>
      <c r="I63" s="264"/>
      <c r="J63" s="264"/>
      <c r="K63" s="265"/>
      <c r="L63" s="265"/>
      <c r="M63" s="22"/>
      <c r="N63" s="271"/>
      <c r="O63" s="271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1742097.5600000003</v>
      </c>
      <c r="H64" s="315"/>
      <c r="I64" s="264"/>
      <c r="J64" s="264"/>
      <c r="K64" s="265"/>
      <c r="L64" s="265"/>
      <c r="M64" s="22"/>
      <c r="N64" s="271"/>
      <c r="O64" s="271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1850660.63</v>
      </c>
      <c r="H65" s="315"/>
      <c r="I65" s="264"/>
      <c r="J65" s="264"/>
      <c r="K65" s="265"/>
      <c r="L65" s="265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576833.81000000052</v>
      </c>
      <c r="H66" s="475"/>
      <c r="I66" s="264"/>
      <c r="J66" s="264"/>
      <c r="K66" s="265"/>
      <c r="L66" s="265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71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64"/>
      <c r="J68" s="264"/>
      <c r="K68" s="265"/>
      <c r="L68" s="265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64"/>
      <c r="J69" s="264"/>
      <c r="K69" s="265"/>
      <c r="L69" s="265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64"/>
      <c r="J70" s="264"/>
      <c r="K70" s="265"/>
      <c r="L70" s="265"/>
      <c r="M70" s="22"/>
      <c r="N70" s="271"/>
      <c r="O70" s="271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64"/>
      <c r="J71" s="264"/>
      <c r="K71" s="265"/>
      <c r="L71" s="265"/>
      <c r="M71" s="22"/>
      <c r="N71" s="271"/>
      <c r="O71" s="271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64"/>
      <c r="J72" s="264"/>
      <c r="K72" s="265"/>
      <c r="L72" s="265"/>
      <c r="M72" s="22"/>
      <c r="N72" s="271"/>
      <c r="O72" s="271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64"/>
      <c r="J73" s="264"/>
      <c r="K73" s="265"/>
      <c r="L73" s="265"/>
      <c r="M73" s="22"/>
      <c r="N73" s="271"/>
      <c r="O73" s="271"/>
      <c r="P73" s="2"/>
      <c r="Q73" s="2"/>
    </row>
    <row r="74" spans="1:17" ht="59.25" customHeight="1" x14ac:dyDescent="0.3">
      <c r="I74" s="264"/>
      <c r="J74" s="264"/>
      <c r="K74" s="265"/>
      <c r="L74" s="265"/>
      <c r="M74" s="22"/>
      <c r="N74" s="271"/>
      <c r="O74" s="271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64"/>
      <c r="J75" s="264"/>
      <c r="K75" s="265"/>
      <c r="L75" s="265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71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71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71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</sheetData>
  <mergeCells count="192">
    <mergeCell ref="B57:F57"/>
    <mergeCell ref="G57:H57"/>
    <mergeCell ref="B58:H58"/>
    <mergeCell ref="B60:F60"/>
    <mergeCell ref="G60:H60"/>
    <mergeCell ref="B61:H61"/>
    <mergeCell ref="B63:F63"/>
    <mergeCell ref="G63:H63"/>
    <mergeCell ref="I76:J76"/>
    <mergeCell ref="G65:H65"/>
    <mergeCell ref="B66:F66"/>
    <mergeCell ref="G66:H66"/>
    <mergeCell ref="B65:F65"/>
    <mergeCell ref="G59:H59"/>
    <mergeCell ref="B62:F62"/>
    <mergeCell ref="G62:H62"/>
    <mergeCell ref="K76:L76"/>
    <mergeCell ref="B54:F54"/>
    <mergeCell ref="G54:H54"/>
    <mergeCell ref="I54:J54"/>
    <mergeCell ref="K54:L54"/>
    <mergeCell ref="I51:J51"/>
    <mergeCell ref="K51:L51"/>
    <mergeCell ref="B52:F52"/>
    <mergeCell ref="G52:H52"/>
    <mergeCell ref="I52:J52"/>
    <mergeCell ref="K52:L52"/>
    <mergeCell ref="B51:H51"/>
    <mergeCell ref="B53:F53"/>
    <mergeCell ref="G53:H53"/>
    <mergeCell ref="B55:H55"/>
    <mergeCell ref="I55:J55"/>
    <mergeCell ref="K55:L55"/>
    <mergeCell ref="B64:F64"/>
    <mergeCell ref="G64:H64"/>
    <mergeCell ref="B56:F56"/>
    <mergeCell ref="G56:H56"/>
    <mergeCell ref="I56:J56"/>
    <mergeCell ref="K56:L56"/>
    <mergeCell ref="B59:F59"/>
    <mergeCell ref="E27:F27"/>
    <mergeCell ref="G27:H27"/>
    <mergeCell ref="I27:J27"/>
    <mergeCell ref="K27:M27"/>
    <mergeCell ref="I29:J31"/>
    <mergeCell ref="I32:J32"/>
    <mergeCell ref="I33:J33"/>
    <mergeCell ref="K33:M33"/>
    <mergeCell ref="I35:J36"/>
    <mergeCell ref="G46:H46"/>
    <mergeCell ref="I46:J46"/>
    <mergeCell ref="I48:J48"/>
    <mergeCell ref="K48:L48"/>
    <mergeCell ref="I50:J50"/>
    <mergeCell ref="K50:L50"/>
    <mergeCell ref="B49:F49"/>
    <mergeCell ref="G49:H49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4:D44"/>
    <mergeCell ref="E44:F44"/>
    <mergeCell ref="K44:M44"/>
    <mergeCell ref="B42:D42"/>
    <mergeCell ref="E42:F42"/>
    <mergeCell ref="K42:M42"/>
    <mergeCell ref="B43:D43"/>
    <mergeCell ref="E43:F43"/>
    <mergeCell ref="K43:M43"/>
    <mergeCell ref="G42:H42"/>
    <mergeCell ref="G43:H43"/>
    <mergeCell ref="G44:H44"/>
    <mergeCell ref="I44:J44"/>
    <mergeCell ref="I40:J42"/>
    <mergeCell ref="I43:J43"/>
    <mergeCell ref="B40:D40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G39:H39"/>
    <mergeCell ref="I39:J39"/>
    <mergeCell ref="G40:H40"/>
    <mergeCell ref="G41:H41"/>
    <mergeCell ref="G38:H38"/>
    <mergeCell ref="I37:J38"/>
    <mergeCell ref="B36:D36"/>
    <mergeCell ref="E36:F36"/>
    <mergeCell ref="G36:H36"/>
    <mergeCell ref="K36:M36"/>
    <mergeCell ref="B37:D37"/>
    <mergeCell ref="E37:F37"/>
    <mergeCell ref="G37:H37"/>
    <mergeCell ref="K37:M37"/>
    <mergeCell ref="B27:D27"/>
    <mergeCell ref="B34:D34"/>
    <mergeCell ref="E34:F34"/>
    <mergeCell ref="G34:H34"/>
    <mergeCell ref="I34:J34"/>
    <mergeCell ref="B35:D35"/>
    <mergeCell ref="E35:F35"/>
    <mergeCell ref="G35:H35"/>
    <mergeCell ref="K35:M35"/>
    <mergeCell ref="B32:D32"/>
    <mergeCell ref="E32:F32"/>
    <mergeCell ref="G32:H32"/>
    <mergeCell ref="K32:M32"/>
    <mergeCell ref="B33:D33"/>
    <mergeCell ref="E33:F33"/>
    <mergeCell ref="G33:H33"/>
    <mergeCell ref="B30:D30"/>
    <mergeCell ref="E30:F30"/>
    <mergeCell ref="G30:H30"/>
    <mergeCell ref="K30:M30"/>
    <mergeCell ref="B31:D31"/>
    <mergeCell ref="E31:F31"/>
    <mergeCell ref="G31:H31"/>
    <mergeCell ref="K31:M31"/>
    <mergeCell ref="B28:D28"/>
    <mergeCell ref="E28:F28"/>
    <mergeCell ref="G28:H28"/>
    <mergeCell ref="I28:J28"/>
    <mergeCell ref="K28:M28"/>
    <mergeCell ref="B29:D29"/>
    <mergeCell ref="E29:F29"/>
    <mergeCell ref="G29:H29"/>
    <mergeCell ref="K29:M29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zoomScale="77" zoomScaleNormal="77" workbookViewId="0">
      <selection sqref="A1:XFD1048576"/>
    </sheetView>
  </sheetViews>
  <sheetFormatPr defaultColWidth="9.109375" defaultRowHeight="13.8" x14ac:dyDescent="0.3"/>
  <cols>
    <col min="1" max="1" width="10.5546875" style="1" bestFit="1" customWidth="1"/>
    <col min="2" max="2" width="9.109375" style="1"/>
    <col min="3" max="3" width="7.5546875" style="1" customWidth="1"/>
    <col min="4" max="4" width="38.6640625" style="1" customWidth="1"/>
    <col min="5" max="5" width="9.109375" style="1"/>
    <col min="6" max="6" width="17.88671875" style="1" customWidth="1"/>
    <col min="7" max="7" width="9.109375" style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  <c r="Q1" s="226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  <c r="Q2" s="226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  <c r="Q3" s="226"/>
    </row>
    <row r="4" spans="1:18" ht="15.6" x14ac:dyDescent="0.3">
      <c r="A4" s="414" t="s">
        <v>163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  <c r="Q4" s="226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  <c r="Q5" s="226"/>
    </row>
    <row r="6" spans="1:18" ht="15.6" x14ac:dyDescent="0.3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109"/>
      <c r="O6" s="109"/>
      <c r="P6" s="225"/>
      <c r="Q6" s="226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Q7" s="226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  <c r="Q8" s="226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  <c r="Q9" s="226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  <c r="Q10" s="226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  <c r="Q11" s="226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  <c r="Q12" s="226"/>
    </row>
    <row r="13" spans="1:18" ht="42" customHeight="1" x14ac:dyDescent="0.3">
      <c r="A13" s="509"/>
      <c r="B13" s="510"/>
      <c r="C13" s="509"/>
      <c r="D13" s="512"/>
      <c r="E13" s="510"/>
      <c r="F13" s="438">
        <v>1772.5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274">
        <v>26.56</v>
      </c>
      <c r="N13" s="112"/>
      <c r="O13" s="113"/>
      <c r="P13" s="263"/>
      <c r="Q13" s="226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  <c r="Q14" s="226"/>
    </row>
    <row r="15" spans="1:18" ht="32.25" customHeight="1" x14ac:dyDescent="0.3">
      <c r="A15" s="396" t="s">
        <v>58</v>
      </c>
      <c r="B15" s="396"/>
      <c r="C15" s="396"/>
      <c r="D15" s="398">
        <v>1772.5</v>
      </c>
      <c r="E15" s="400"/>
      <c r="F15" s="400"/>
      <c r="G15" s="400"/>
      <c r="H15" s="400"/>
      <c r="I15" s="502"/>
      <c r="J15" s="400"/>
      <c r="K15" s="400"/>
      <c r="L15" s="498"/>
      <c r="M15" s="275"/>
      <c r="N15" s="128"/>
      <c r="O15" s="129"/>
      <c r="P15" s="263"/>
      <c r="Q15" s="226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275"/>
      <c r="N16" s="275"/>
      <c r="O16" s="275"/>
      <c r="P16" s="263"/>
      <c r="Q16" s="226"/>
    </row>
    <row r="17" spans="1:17" ht="50.25" customHeight="1" x14ac:dyDescent="0.3">
      <c r="A17" s="404" t="s">
        <v>107</v>
      </c>
      <c r="B17" s="405"/>
      <c r="C17" s="405"/>
      <c r="D17" s="406"/>
      <c r="E17" s="407">
        <v>198264.5</v>
      </c>
      <c r="F17" s="407"/>
      <c r="G17" s="408"/>
      <c r="H17" s="295"/>
      <c r="I17" s="295"/>
      <c r="J17" s="273"/>
      <c r="K17" s="273"/>
      <c r="L17" s="273"/>
      <c r="M17" s="273"/>
      <c r="N17" s="18"/>
      <c r="O17" s="19"/>
      <c r="P17" s="225"/>
      <c r="Q17" s="226"/>
    </row>
    <row r="18" spans="1:17" ht="39.75" customHeight="1" x14ac:dyDescent="0.3">
      <c r="A18" s="409" t="s">
        <v>108</v>
      </c>
      <c r="B18" s="410"/>
      <c r="C18" s="410"/>
      <c r="D18" s="410"/>
      <c r="E18" s="411">
        <v>520051.39</v>
      </c>
      <c r="F18" s="411"/>
      <c r="G18" s="412"/>
      <c r="H18" s="295"/>
      <c r="I18" s="295"/>
      <c r="J18" s="273"/>
      <c r="K18" s="273"/>
      <c r="L18" s="273"/>
      <c r="M18" s="273"/>
      <c r="N18" s="18"/>
      <c r="O18" s="19"/>
      <c r="P18" s="7"/>
    </row>
    <row r="19" spans="1:17" ht="39.75" customHeight="1" x14ac:dyDescent="0.3">
      <c r="A19" s="444" t="s">
        <v>109</v>
      </c>
      <c r="B19" s="445"/>
      <c r="C19" s="445"/>
      <c r="D19" s="446"/>
      <c r="E19" s="447">
        <v>8320.34</v>
      </c>
      <c r="F19" s="448"/>
      <c r="G19" s="449"/>
      <c r="H19" s="295"/>
      <c r="I19" s="295"/>
      <c r="J19" s="273"/>
      <c r="K19" s="273"/>
      <c r="L19" s="273"/>
      <c r="M19" s="273"/>
      <c r="N19" s="18"/>
      <c r="O19" s="19"/>
      <c r="P19" s="7"/>
    </row>
    <row r="20" spans="1:17" ht="34.5" customHeight="1" x14ac:dyDescent="0.3">
      <c r="A20" s="409" t="s">
        <v>110</v>
      </c>
      <c r="B20" s="410"/>
      <c r="C20" s="410"/>
      <c r="D20" s="410"/>
      <c r="E20" s="411">
        <v>505666.35</v>
      </c>
      <c r="F20" s="411"/>
      <c r="G20" s="412"/>
      <c r="H20" s="295"/>
      <c r="I20" s="295"/>
      <c r="J20" s="273"/>
      <c r="K20" s="273"/>
      <c r="L20" s="273"/>
      <c r="M20" s="273"/>
      <c r="N20" s="18"/>
      <c r="O20" s="19"/>
      <c r="P20" s="7"/>
    </row>
    <row r="21" spans="1:17" ht="44.25" customHeight="1" x14ac:dyDescent="0.3">
      <c r="A21" s="409" t="s">
        <v>111</v>
      </c>
      <c r="B21" s="410"/>
      <c r="C21" s="410"/>
      <c r="D21" s="410"/>
      <c r="E21" s="447">
        <v>8319.8799999999992</v>
      </c>
      <c r="F21" s="448"/>
      <c r="G21" s="449"/>
      <c r="H21" s="275"/>
      <c r="I21" s="273"/>
      <c r="J21" s="273"/>
      <c r="K21" s="273"/>
      <c r="L21" s="273"/>
      <c r="M21" s="273"/>
      <c r="N21" s="18"/>
      <c r="O21" s="19"/>
      <c r="P21" s="7"/>
    </row>
    <row r="22" spans="1:17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212650</v>
      </c>
      <c r="F22" s="411"/>
      <c r="G22" s="412"/>
      <c r="H22" s="275"/>
      <c r="I22" s="273"/>
      <c r="J22" s="273"/>
      <c r="K22" s="273"/>
      <c r="L22" s="273"/>
      <c r="M22" s="273"/>
      <c r="N22" s="22"/>
      <c r="O22" s="23"/>
      <c r="P22" s="10"/>
    </row>
    <row r="23" spans="1:17" s="5" customFormat="1" ht="45" customHeight="1" thickBot="1" x14ac:dyDescent="0.4">
      <c r="A23" s="454" t="s">
        <v>113</v>
      </c>
      <c r="B23" s="455"/>
      <c r="C23" s="455"/>
      <c r="D23" s="455"/>
      <c r="E23" s="456">
        <v>-1568271.04</v>
      </c>
      <c r="F23" s="457"/>
      <c r="G23" s="458"/>
      <c r="H23" s="275"/>
      <c r="I23" s="273"/>
      <c r="J23" s="273"/>
      <c r="K23" s="273"/>
      <c r="L23" s="273"/>
      <c r="M23" s="273"/>
      <c r="N23" s="22"/>
      <c r="O23" s="23"/>
      <c r="P23" s="10"/>
    </row>
    <row r="24" spans="1:17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7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7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7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559057.22000000009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7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126662.84999999999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7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61576.65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7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64235.399999999994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7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850.80000000000018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7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80400.600000000006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80400.600000000006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86781.6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63171.9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23609.699999999997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2127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1807.9500000000003</v>
      </c>
      <c r="F38" s="363"/>
      <c r="G38" s="364" t="s">
        <v>100</v>
      </c>
      <c r="H38" s="365"/>
      <c r="I38" s="463"/>
      <c r="J38" s="464"/>
      <c r="K38" s="268"/>
      <c r="L38" s="269"/>
      <c r="M38" s="270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85399.049999999988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23716.050000000003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60725.85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957.15000000000009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3007.13+172871.04</f>
        <v>175878.17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-1613342.0300000003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265"/>
      <c r="C45" s="265"/>
      <c r="D45" s="265"/>
      <c r="E45" s="264"/>
      <c r="F45" s="264"/>
      <c r="G45" s="264"/>
      <c r="H45" s="264"/>
      <c r="I45" s="264"/>
      <c r="J45" s="264"/>
      <c r="K45" s="265"/>
      <c r="L45" s="265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584151.28</v>
      </c>
      <c r="H47" s="315"/>
      <c r="I47" s="267"/>
      <c r="J47" s="267"/>
      <c r="K47" s="266"/>
      <c r="L47" s="26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372.35707869616186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733725.9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264"/>
      <c r="J53" s="264"/>
      <c r="K53" s="265"/>
      <c r="L53" s="265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376865.96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3957.1665830406423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78866.33</v>
      </c>
      <c r="H57" s="315"/>
      <c r="I57" s="264"/>
      <c r="J57" s="264"/>
      <c r="K57" s="265"/>
      <c r="L57" s="265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264"/>
      <c r="J58" s="264"/>
      <c r="K58" s="265"/>
      <c r="L58" s="265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6579.0090016366612</v>
      </c>
      <c r="H59" s="315"/>
      <c r="I59" s="264"/>
      <c r="J59" s="264"/>
      <c r="K59" s="265"/>
      <c r="L59" s="265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160790.98000000001</v>
      </c>
      <c r="H60" s="315"/>
      <c r="I60" s="264"/>
      <c r="J60" s="264"/>
      <c r="K60" s="265"/>
      <c r="L60" s="265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264"/>
      <c r="J61" s="264"/>
      <c r="K61" s="265"/>
      <c r="L61" s="265"/>
      <c r="M61" s="22"/>
      <c r="N61" s="271"/>
      <c r="O61" s="271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1272.1463414634147</v>
      </c>
      <c r="H62" s="315"/>
      <c r="I62" s="264"/>
      <c r="J62" s="264"/>
      <c r="K62" s="265"/>
      <c r="L62" s="265"/>
      <c r="M62" s="22"/>
      <c r="N62" s="271"/>
      <c r="O62" s="271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6258.96</v>
      </c>
      <c r="H63" s="315"/>
      <c r="I63" s="264"/>
      <c r="J63" s="264"/>
      <c r="K63" s="265"/>
      <c r="L63" s="265"/>
      <c r="M63" s="22"/>
      <c r="N63" s="271"/>
      <c r="O63" s="271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1356508.1300000001</v>
      </c>
      <c r="H64" s="315"/>
      <c r="I64" s="264"/>
      <c r="J64" s="264"/>
      <c r="K64" s="265"/>
      <c r="L64" s="265"/>
      <c r="M64" s="22"/>
      <c r="N64" s="271"/>
      <c r="O64" s="271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1375420.62</v>
      </c>
      <c r="H65" s="315"/>
      <c r="I65" s="264"/>
      <c r="J65" s="264"/>
      <c r="K65" s="265"/>
      <c r="L65" s="265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565238.79</v>
      </c>
      <c r="H66" s="475"/>
      <c r="I66" s="264"/>
      <c r="J66" s="264"/>
      <c r="K66" s="265"/>
      <c r="L66" s="265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271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264"/>
      <c r="J68" s="264"/>
      <c r="K68" s="265"/>
      <c r="L68" s="265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264"/>
      <c r="J69" s="264"/>
      <c r="K69" s="265"/>
      <c r="L69" s="265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264"/>
      <c r="J70" s="264"/>
      <c r="K70" s="265"/>
      <c r="L70" s="265"/>
      <c r="M70" s="22"/>
      <c r="N70" s="271"/>
      <c r="O70" s="271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264"/>
      <c r="J71" s="264"/>
      <c r="K71" s="265"/>
      <c r="L71" s="265"/>
      <c r="M71" s="22"/>
      <c r="N71" s="271"/>
      <c r="O71" s="271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264"/>
      <c r="J72" s="264"/>
      <c r="K72" s="265"/>
      <c r="L72" s="265"/>
      <c r="M72" s="22"/>
      <c r="N72" s="271"/>
      <c r="O72" s="271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264"/>
      <c r="J73" s="264"/>
      <c r="K73" s="265"/>
      <c r="L73" s="265"/>
      <c r="M73" s="22"/>
      <c r="N73" s="271"/>
      <c r="O73" s="271"/>
      <c r="P73" s="2"/>
      <c r="Q73" s="2"/>
    </row>
    <row r="74" spans="1:17" ht="59.25" customHeight="1" x14ac:dyDescent="0.3">
      <c r="I74" s="264"/>
      <c r="J74" s="264"/>
      <c r="K74" s="265"/>
      <c r="L74" s="265"/>
      <c r="M74" s="22"/>
      <c r="N74" s="271"/>
      <c r="O74" s="271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264"/>
      <c r="J75" s="264"/>
      <c r="K75" s="265"/>
      <c r="L75" s="265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271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271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271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</sheetData>
  <mergeCells count="192"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9:D19"/>
    <mergeCell ref="E19:G19"/>
    <mergeCell ref="A20:D20"/>
    <mergeCell ref="E20:G20"/>
    <mergeCell ref="A21:D21"/>
    <mergeCell ref="E21:G21"/>
    <mergeCell ref="J15:K16"/>
    <mergeCell ref="L15:L16"/>
    <mergeCell ref="A17:D17"/>
    <mergeCell ref="E17:G17"/>
    <mergeCell ref="A18:D18"/>
    <mergeCell ref="E18:G18"/>
    <mergeCell ref="I24:J25"/>
    <mergeCell ref="K24:M25"/>
    <mergeCell ref="B26:D26"/>
    <mergeCell ref="E26:F26"/>
    <mergeCell ref="G26:H26"/>
    <mergeCell ref="I26:J26"/>
    <mergeCell ref="K26:M26"/>
    <mergeCell ref="A22:D22"/>
    <mergeCell ref="E22:G22"/>
    <mergeCell ref="A23:D23"/>
    <mergeCell ref="E23:G23"/>
    <mergeCell ref="A24:A25"/>
    <mergeCell ref="B24:D25"/>
    <mergeCell ref="E24:F25"/>
    <mergeCell ref="G24:H25"/>
    <mergeCell ref="B27:D27"/>
    <mergeCell ref="E27:F27"/>
    <mergeCell ref="G27:H27"/>
    <mergeCell ref="I27:J27"/>
    <mergeCell ref="K27:M27"/>
    <mergeCell ref="B28:D28"/>
    <mergeCell ref="E28:F28"/>
    <mergeCell ref="G28:H28"/>
    <mergeCell ref="I28:J28"/>
    <mergeCell ref="K28:M28"/>
    <mergeCell ref="E31:F31"/>
    <mergeCell ref="G31:H31"/>
    <mergeCell ref="K31:M31"/>
    <mergeCell ref="B32:D32"/>
    <mergeCell ref="E32:F32"/>
    <mergeCell ref="G32:H32"/>
    <mergeCell ref="I32:J32"/>
    <mergeCell ref="K32:M32"/>
    <mergeCell ref="B29:D29"/>
    <mergeCell ref="E29:F29"/>
    <mergeCell ref="G29:H29"/>
    <mergeCell ref="I29:J31"/>
    <mergeCell ref="K29:M29"/>
    <mergeCell ref="B30:D30"/>
    <mergeCell ref="E30:F30"/>
    <mergeCell ref="G30:H30"/>
    <mergeCell ref="K30:M30"/>
    <mergeCell ref="B31:D31"/>
    <mergeCell ref="B33:D33"/>
    <mergeCell ref="E33:F33"/>
    <mergeCell ref="G33:H33"/>
    <mergeCell ref="I33:J33"/>
    <mergeCell ref="K33:M33"/>
    <mergeCell ref="B34:D34"/>
    <mergeCell ref="E34:F34"/>
    <mergeCell ref="G34:H34"/>
    <mergeCell ref="I34:J34"/>
    <mergeCell ref="B37:D37"/>
    <mergeCell ref="E37:F37"/>
    <mergeCell ref="G37:H37"/>
    <mergeCell ref="K37:M37"/>
    <mergeCell ref="B38:D38"/>
    <mergeCell ref="E38:F38"/>
    <mergeCell ref="G38:H38"/>
    <mergeCell ref="B35:D35"/>
    <mergeCell ref="E35:F35"/>
    <mergeCell ref="G35:H35"/>
    <mergeCell ref="I35:J36"/>
    <mergeCell ref="K35:M35"/>
    <mergeCell ref="B36:D36"/>
    <mergeCell ref="E36:F36"/>
    <mergeCell ref="G36:H36"/>
    <mergeCell ref="K36:M36"/>
    <mergeCell ref="I37:J38"/>
    <mergeCell ref="B39:D39"/>
    <mergeCell ref="E39:F39"/>
    <mergeCell ref="G39:H39"/>
    <mergeCell ref="I39:J39"/>
    <mergeCell ref="K39:M39"/>
    <mergeCell ref="B40:D40"/>
    <mergeCell ref="E40:F40"/>
    <mergeCell ref="G40:H40"/>
    <mergeCell ref="K40:M40"/>
    <mergeCell ref="I40:J42"/>
    <mergeCell ref="E43:F43"/>
    <mergeCell ref="G43:H43"/>
    <mergeCell ref="K43:M43"/>
    <mergeCell ref="B44:D44"/>
    <mergeCell ref="E44:F44"/>
    <mergeCell ref="G44:H44"/>
    <mergeCell ref="I44:J44"/>
    <mergeCell ref="K44:M44"/>
    <mergeCell ref="B41:D41"/>
    <mergeCell ref="E41:F41"/>
    <mergeCell ref="G41:H41"/>
    <mergeCell ref="K41:M41"/>
    <mergeCell ref="B42:D42"/>
    <mergeCell ref="E42:F42"/>
    <mergeCell ref="G42:H42"/>
    <mergeCell ref="K42:M42"/>
    <mergeCell ref="B43:D43"/>
    <mergeCell ref="I43:J43"/>
    <mergeCell ref="G46:H46"/>
    <mergeCell ref="I46:J46"/>
    <mergeCell ref="B46:F46"/>
    <mergeCell ref="K46:L46"/>
    <mergeCell ref="I50:J50"/>
    <mergeCell ref="K50:L50"/>
    <mergeCell ref="I51:J51"/>
    <mergeCell ref="K51:L51"/>
    <mergeCell ref="I48:J48"/>
    <mergeCell ref="K48:L48"/>
    <mergeCell ref="B49:F49"/>
    <mergeCell ref="G49:H49"/>
    <mergeCell ref="B47:F47"/>
    <mergeCell ref="G47:H47"/>
    <mergeCell ref="B48:H48"/>
    <mergeCell ref="I49:J49"/>
    <mergeCell ref="K49:L49"/>
    <mergeCell ref="B50:F50"/>
    <mergeCell ref="G50:H50"/>
    <mergeCell ref="B51:H51"/>
    <mergeCell ref="B54:F54"/>
    <mergeCell ref="G54:H54"/>
    <mergeCell ref="I54:J54"/>
    <mergeCell ref="K54:L54"/>
    <mergeCell ref="B52:F52"/>
    <mergeCell ref="G52:H52"/>
    <mergeCell ref="I52:J52"/>
    <mergeCell ref="K52:L52"/>
    <mergeCell ref="B55:H55"/>
    <mergeCell ref="I55:J55"/>
    <mergeCell ref="K55:L55"/>
    <mergeCell ref="B53:F53"/>
    <mergeCell ref="G53:H53"/>
    <mergeCell ref="B59:F59"/>
    <mergeCell ref="G59:H59"/>
    <mergeCell ref="B56:F56"/>
    <mergeCell ref="G56:H56"/>
    <mergeCell ref="I56:J56"/>
    <mergeCell ref="K56:L56"/>
    <mergeCell ref="B57:F57"/>
    <mergeCell ref="G57:H57"/>
    <mergeCell ref="B58:H58"/>
    <mergeCell ref="B65:F65"/>
    <mergeCell ref="G65:H65"/>
    <mergeCell ref="B66:F66"/>
    <mergeCell ref="G66:H66"/>
    <mergeCell ref="I76:J76"/>
    <mergeCell ref="K76:L76"/>
    <mergeCell ref="B62:F62"/>
    <mergeCell ref="G62:H62"/>
    <mergeCell ref="B60:F60"/>
    <mergeCell ref="G60:H60"/>
    <mergeCell ref="B61:H61"/>
    <mergeCell ref="B63:F63"/>
    <mergeCell ref="G63:H63"/>
    <mergeCell ref="B64:F64"/>
    <mergeCell ref="G64:H64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view="pageBreakPreview" topLeftCell="A47" zoomScale="60" zoomScaleNormal="100" workbookViewId="0">
      <selection activeCell="B72" sqref="B72"/>
    </sheetView>
  </sheetViews>
  <sheetFormatPr defaultColWidth="9.109375" defaultRowHeight="13.8" x14ac:dyDescent="0.3"/>
  <cols>
    <col min="1" max="1" width="10.5546875" style="1" bestFit="1" customWidth="1"/>
    <col min="2" max="2" width="9.109375" style="1"/>
    <col min="3" max="3" width="7.5546875" style="1" customWidth="1"/>
    <col min="4" max="4" width="38.6640625" style="1" customWidth="1"/>
    <col min="5" max="5" width="9.109375" style="1"/>
    <col min="6" max="6" width="17.88671875" style="1" customWidth="1"/>
    <col min="7" max="7" width="9.109375" style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  <c r="Q1" s="226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  <c r="Q2" s="226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  <c r="Q3" s="226"/>
    </row>
    <row r="4" spans="1:18" ht="15.6" x14ac:dyDescent="0.3">
      <c r="A4" s="414" t="s">
        <v>170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  <c r="Q4" s="226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  <c r="Q5" s="226"/>
    </row>
    <row r="6" spans="1:18" ht="15.6" x14ac:dyDescent="0.3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109"/>
      <c r="O6" s="109"/>
      <c r="P6" s="225"/>
      <c r="Q6" s="226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Q7" s="226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  <c r="Q8" s="226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  <c r="Q9" s="226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  <c r="Q10" s="226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  <c r="Q11" s="226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  <c r="Q12" s="226"/>
    </row>
    <row r="13" spans="1:18" ht="42" customHeight="1" x14ac:dyDescent="0.3">
      <c r="A13" s="509"/>
      <c r="B13" s="510"/>
      <c r="C13" s="509"/>
      <c r="D13" s="512"/>
      <c r="E13" s="510"/>
      <c r="F13" s="438">
        <v>3143.6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312">
        <v>26.56</v>
      </c>
      <c r="N13" s="112"/>
      <c r="O13" s="113"/>
      <c r="P13" s="263"/>
      <c r="Q13" s="226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  <c r="Q14" s="226"/>
    </row>
    <row r="15" spans="1:18" ht="32.25" customHeight="1" x14ac:dyDescent="0.3">
      <c r="A15" s="396" t="s">
        <v>58</v>
      </c>
      <c r="B15" s="396"/>
      <c r="C15" s="396"/>
      <c r="D15" s="398">
        <v>3143.6</v>
      </c>
      <c r="E15" s="400"/>
      <c r="F15" s="400"/>
      <c r="G15" s="400"/>
      <c r="H15" s="400"/>
      <c r="I15" s="502"/>
      <c r="J15" s="400"/>
      <c r="K15" s="400"/>
      <c r="L15" s="498"/>
      <c r="M15" s="311"/>
      <c r="N15" s="128"/>
      <c r="O15" s="129"/>
      <c r="P15" s="263"/>
      <c r="Q15" s="226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311"/>
      <c r="N16" s="311"/>
      <c r="O16" s="311"/>
      <c r="P16" s="263"/>
      <c r="Q16" s="226"/>
    </row>
    <row r="17" spans="1:17" ht="50.25" customHeight="1" x14ac:dyDescent="0.3">
      <c r="A17" s="404" t="s">
        <v>107</v>
      </c>
      <c r="B17" s="405"/>
      <c r="C17" s="405"/>
      <c r="D17" s="406"/>
      <c r="E17" s="407">
        <v>0</v>
      </c>
      <c r="F17" s="407"/>
      <c r="G17" s="408"/>
      <c r="H17" s="311"/>
      <c r="I17" s="295"/>
      <c r="J17" s="307"/>
      <c r="K17" s="307"/>
      <c r="L17" s="307"/>
      <c r="M17" s="307"/>
      <c r="N17" s="18"/>
      <c r="O17" s="19"/>
      <c r="P17" s="225"/>
      <c r="Q17" s="226"/>
    </row>
    <row r="18" spans="1:17" ht="39.75" customHeight="1" x14ac:dyDescent="0.3">
      <c r="A18" s="409" t="s">
        <v>108</v>
      </c>
      <c r="B18" s="410"/>
      <c r="C18" s="410"/>
      <c r="D18" s="410"/>
      <c r="E18" s="411">
        <v>901537.71</v>
      </c>
      <c r="F18" s="411"/>
      <c r="G18" s="412"/>
      <c r="H18" s="311"/>
      <c r="I18" s="295"/>
      <c r="J18" s="307"/>
      <c r="K18" s="307"/>
      <c r="L18" s="307"/>
      <c r="M18" s="307"/>
      <c r="N18" s="18"/>
      <c r="O18" s="19"/>
      <c r="P18" s="7"/>
    </row>
    <row r="19" spans="1:17" ht="39.75" customHeight="1" x14ac:dyDescent="0.3">
      <c r="A19" s="444" t="s">
        <v>109</v>
      </c>
      <c r="B19" s="445"/>
      <c r="C19" s="445"/>
      <c r="D19" s="446"/>
      <c r="E19" s="447">
        <v>5322.03</v>
      </c>
      <c r="F19" s="448"/>
      <c r="G19" s="449"/>
      <c r="H19" s="311"/>
      <c r="I19" s="295"/>
      <c r="J19" s="307"/>
      <c r="K19" s="307"/>
      <c r="L19" s="307"/>
      <c r="M19" s="307"/>
      <c r="N19" s="18"/>
      <c r="O19" s="19"/>
      <c r="P19" s="7"/>
    </row>
    <row r="20" spans="1:17" ht="34.5" customHeight="1" x14ac:dyDescent="0.3">
      <c r="A20" s="409" t="s">
        <v>110</v>
      </c>
      <c r="B20" s="410"/>
      <c r="C20" s="410"/>
      <c r="D20" s="410"/>
      <c r="E20" s="411">
        <v>751748.46</v>
      </c>
      <c r="F20" s="411"/>
      <c r="G20" s="412"/>
      <c r="H20" s="311"/>
      <c r="I20" s="295"/>
      <c r="J20" s="307"/>
      <c r="K20" s="307"/>
      <c r="L20" s="307"/>
      <c r="M20" s="307"/>
      <c r="N20" s="18"/>
      <c r="O20" s="19"/>
      <c r="P20" s="7"/>
    </row>
    <row r="21" spans="1:17" ht="44.25" customHeight="1" x14ac:dyDescent="0.3">
      <c r="A21" s="409" t="s">
        <v>111</v>
      </c>
      <c r="B21" s="410"/>
      <c r="C21" s="410"/>
      <c r="D21" s="410"/>
      <c r="E21" s="447">
        <v>6441.69</v>
      </c>
      <c r="F21" s="448"/>
      <c r="G21" s="449"/>
      <c r="H21" s="311"/>
      <c r="I21" s="307"/>
      <c r="J21" s="307"/>
      <c r="K21" s="307"/>
      <c r="L21" s="307"/>
      <c r="M21" s="307"/>
      <c r="N21" s="18"/>
      <c r="O21" s="19"/>
      <c r="P21" s="7"/>
    </row>
    <row r="22" spans="1:17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148669.59000000003</v>
      </c>
      <c r="F22" s="411"/>
      <c r="G22" s="412"/>
      <c r="H22" s="311"/>
      <c r="I22" s="307"/>
      <c r="J22" s="307"/>
      <c r="K22" s="307"/>
      <c r="L22" s="307"/>
      <c r="M22" s="307"/>
      <c r="N22" s="22"/>
      <c r="O22" s="23"/>
      <c r="P22" s="10"/>
    </row>
    <row r="23" spans="1:17" s="5" customFormat="1" ht="45" customHeight="1" thickBot="1" x14ac:dyDescent="0.4">
      <c r="A23" s="454" t="s">
        <v>113</v>
      </c>
      <c r="B23" s="455"/>
      <c r="C23" s="455"/>
      <c r="D23" s="455"/>
      <c r="E23" s="456">
        <v>0</v>
      </c>
      <c r="F23" s="457"/>
      <c r="G23" s="458"/>
      <c r="H23" s="311"/>
      <c r="I23" s="307"/>
      <c r="J23" s="307"/>
      <c r="K23" s="307"/>
      <c r="L23" s="307"/>
      <c r="M23" s="307"/>
      <c r="N23" s="22"/>
      <c r="O23" s="23"/>
      <c r="P23" s="10"/>
    </row>
    <row r="24" spans="1:17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7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7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7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884161.04799999984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7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224641.65600000002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7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109208.66399999999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7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113924.064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7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1508.9280000000001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7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142593.696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142593.696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153910.65599999999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6.25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112037.90399999999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55.25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41872.752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3772.3199999999997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3206.4720000000007</v>
      </c>
      <c r="F38" s="363"/>
      <c r="G38" s="364" t="s">
        <v>100</v>
      </c>
      <c r="H38" s="365"/>
      <c r="I38" s="463"/>
      <c r="J38" s="464"/>
      <c r="K38" s="303"/>
      <c r="L38" s="304"/>
      <c r="M38" s="305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151458.64799999999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42061.368000000002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107699.73599999999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1697.5440000000001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200136.91+4440.69</f>
        <v>204577.6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-125970.89799999993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302"/>
      <c r="C45" s="302"/>
      <c r="D45" s="302"/>
      <c r="E45" s="301"/>
      <c r="F45" s="301"/>
      <c r="G45" s="301"/>
      <c r="H45" s="301"/>
      <c r="I45" s="301"/>
      <c r="J45" s="301"/>
      <c r="K45" s="302"/>
      <c r="L45" s="302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0</v>
      </c>
      <c r="H47" s="315"/>
      <c r="I47" s="310"/>
      <c r="J47" s="310"/>
      <c r="K47" s="309"/>
      <c r="L47" s="30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592.02022847109095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1166569.94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301"/>
      <c r="J53" s="301"/>
      <c r="K53" s="302"/>
      <c r="L53" s="302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571641.74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6085.7370797792273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121288.74</v>
      </c>
      <c r="H57" s="315"/>
      <c r="I57" s="301"/>
      <c r="J57" s="301"/>
      <c r="K57" s="302"/>
      <c r="L57" s="302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301"/>
      <c r="J58" s="301"/>
      <c r="K58" s="302"/>
      <c r="L58" s="302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10386.531505728313</v>
      </c>
      <c r="H59" s="315"/>
      <c r="I59" s="301"/>
      <c r="J59" s="301"/>
      <c r="K59" s="302"/>
      <c r="L59" s="302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253846.83</v>
      </c>
      <c r="H60" s="315"/>
      <c r="I60" s="301"/>
      <c r="J60" s="301"/>
      <c r="K60" s="302"/>
      <c r="L60" s="302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301"/>
      <c r="J61" s="301"/>
      <c r="K61" s="302"/>
      <c r="L61" s="302"/>
      <c r="M61" s="22"/>
      <c r="N61" s="306"/>
      <c r="O61" s="306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1865.7093495934962</v>
      </c>
      <c r="H62" s="315"/>
      <c r="I62" s="301"/>
      <c r="J62" s="301"/>
      <c r="K62" s="302"/>
      <c r="L62" s="302"/>
      <c r="M62" s="22"/>
      <c r="N62" s="306"/>
      <c r="O62" s="306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9179.2900000000009</v>
      </c>
      <c r="H63" s="315"/>
      <c r="I63" s="301"/>
      <c r="J63" s="301"/>
      <c r="K63" s="302"/>
      <c r="L63" s="302"/>
      <c r="M63" s="22"/>
      <c r="N63" s="306"/>
      <c r="O63" s="306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2122526.54</v>
      </c>
      <c r="H64" s="315"/>
      <c r="I64" s="301"/>
      <c r="J64" s="301"/>
      <c r="K64" s="302"/>
      <c r="L64" s="302"/>
      <c r="M64" s="22"/>
      <c r="N64" s="306"/>
      <c r="O64" s="306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1631273.91</v>
      </c>
      <c r="H65" s="315"/>
      <c r="I65" s="301"/>
      <c r="J65" s="301"/>
      <c r="K65" s="302"/>
      <c r="L65" s="302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491252.63000000012</v>
      </c>
      <c r="H66" s="475"/>
      <c r="I66" s="301"/>
      <c r="J66" s="301"/>
      <c r="K66" s="302"/>
      <c r="L66" s="302"/>
      <c r="M66" s="22"/>
      <c r="N66" s="11"/>
      <c r="O66" s="11"/>
      <c r="P66" s="2"/>
      <c r="Q66" s="2"/>
    </row>
    <row r="67" spans="1:17" s="5" customFormat="1" ht="40.65" customHeight="1" x14ac:dyDescent="0.35">
      <c r="A67" s="11"/>
      <c r="B67" s="64" t="s">
        <v>78</v>
      </c>
      <c r="C67" s="64"/>
      <c r="D67" s="64"/>
      <c r="E67" s="11"/>
      <c r="F67" s="11"/>
      <c r="G67" s="11"/>
      <c r="H67" s="4" t="s">
        <v>68</v>
      </c>
      <c r="I67" s="301"/>
      <c r="J67" s="301"/>
      <c r="K67" s="302"/>
      <c r="L67" s="302"/>
      <c r="M67" s="22"/>
      <c r="N67" s="22"/>
      <c r="O67" s="23"/>
    </row>
    <row r="68" spans="1:17" s="5" customFormat="1" ht="25.5" customHeight="1" x14ac:dyDescent="0.35">
      <c r="A68" s="11"/>
      <c r="B68" s="64" t="s">
        <v>69</v>
      </c>
      <c r="C68" s="64"/>
      <c r="D68" s="64"/>
      <c r="E68" s="4"/>
      <c r="F68" s="4"/>
      <c r="G68" s="4"/>
      <c r="H68" s="4"/>
      <c r="I68" s="301"/>
      <c r="J68" s="301"/>
      <c r="K68" s="302"/>
      <c r="L68" s="302"/>
      <c r="M68" s="22"/>
      <c r="N68" s="22"/>
      <c r="O68" s="23"/>
    </row>
    <row r="69" spans="1:17" ht="41.25" customHeight="1" x14ac:dyDescent="0.3">
      <c r="A69" s="11"/>
      <c r="B69" s="4" t="s">
        <v>101</v>
      </c>
      <c r="C69" s="4"/>
      <c r="D69" s="4"/>
      <c r="E69" s="4"/>
      <c r="F69" s="4"/>
      <c r="G69" s="4"/>
      <c r="H69" s="4" t="s">
        <v>102</v>
      </c>
      <c r="I69" s="301"/>
      <c r="J69" s="301"/>
      <c r="K69" s="302"/>
      <c r="L69" s="302"/>
      <c r="M69" s="22"/>
      <c r="N69" s="306"/>
      <c r="O69" s="306"/>
      <c r="P69" s="2"/>
      <c r="Q69" s="2"/>
    </row>
    <row r="70" spans="1:17" ht="54.75" customHeight="1" x14ac:dyDescent="0.3">
      <c r="A70" s="11"/>
      <c r="E70" s="4"/>
      <c r="F70" s="4"/>
      <c r="G70" s="4"/>
      <c r="H70" s="19"/>
      <c r="I70" s="301"/>
      <c r="J70" s="301"/>
      <c r="K70" s="302"/>
      <c r="L70" s="302"/>
      <c r="M70" s="22"/>
      <c r="N70" s="306"/>
      <c r="O70" s="306"/>
      <c r="P70" s="2"/>
      <c r="Q70" s="2"/>
    </row>
    <row r="71" spans="1:17" ht="24.75" customHeight="1" x14ac:dyDescent="0.3">
      <c r="A71" s="3"/>
      <c r="B71" s="3"/>
      <c r="C71" s="4"/>
      <c r="D71" s="4"/>
      <c r="E71" s="4"/>
      <c r="F71" s="4"/>
      <c r="G71" s="4"/>
      <c r="I71" s="301"/>
      <c r="J71" s="301"/>
      <c r="K71" s="302"/>
      <c r="L71" s="302"/>
      <c r="M71" s="22"/>
      <c r="N71" s="306"/>
      <c r="O71" s="306"/>
      <c r="P71" s="2"/>
      <c r="Q71" s="2"/>
    </row>
    <row r="72" spans="1:17" ht="59.25" customHeight="1" x14ac:dyDescent="0.3">
      <c r="I72" s="301"/>
      <c r="J72" s="301"/>
      <c r="K72" s="302"/>
      <c r="L72" s="302"/>
      <c r="M72" s="22"/>
      <c r="N72" s="306"/>
      <c r="O72" s="306"/>
      <c r="P72" s="2"/>
      <c r="Q72" s="2"/>
    </row>
    <row r="73" spans="1:17" ht="27" customHeight="1" x14ac:dyDescent="0.3">
      <c r="C73" s="4"/>
      <c r="D73" s="4"/>
      <c r="E73" s="4"/>
      <c r="F73" s="4"/>
      <c r="G73" s="4"/>
      <c r="I73" s="301"/>
      <c r="J73" s="301"/>
      <c r="K73" s="302"/>
      <c r="L73" s="302"/>
      <c r="M73" s="22"/>
      <c r="N73" s="11"/>
      <c r="O73" s="11"/>
      <c r="P73" s="2"/>
      <c r="Q73" s="2"/>
    </row>
    <row r="74" spans="1:17" ht="30" customHeight="1" x14ac:dyDescent="0.3">
      <c r="I74" s="322"/>
      <c r="J74" s="322"/>
      <c r="K74" s="323"/>
      <c r="L74" s="323"/>
      <c r="M74" s="22"/>
      <c r="N74" s="11"/>
      <c r="O74" s="11"/>
      <c r="P74" s="2"/>
      <c r="Q74" s="2"/>
    </row>
    <row r="75" spans="1:17" ht="15.6" x14ac:dyDescent="0.3">
      <c r="I75" s="33"/>
      <c r="J75" s="33"/>
      <c r="K75" s="33"/>
      <c r="L75" s="33"/>
      <c r="M75" s="306"/>
      <c r="N75" s="11"/>
      <c r="O75" s="11"/>
      <c r="P75" s="2"/>
      <c r="Q75" s="2"/>
    </row>
    <row r="76" spans="1:17" ht="75" customHeight="1" x14ac:dyDescent="0.3">
      <c r="I76" s="38"/>
      <c r="J76" s="313"/>
      <c r="K76" s="47"/>
      <c r="L76" s="33"/>
      <c r="M76" s="306"/>
      <c r="N76" s="11"/>
      <c r="O76" s="11"/>
      <c r="P76" s="2"/>
      <c r="Q76" s="2"/>
    </row>
    <row r="77" spans="1:17" ht="32.25" customHeight="1" x14ac:dyDescent="0.3">
      <c r="I77" s="38"/>
      <c r="J77" s="37"/>
      <c r="K77" s="46"/>
      <c r="L77" s="33"/>
      <c r="M77" s="306"/>
      <c r="N77" s="19"/>
      <c r="O77" s="19"/>
    </row>
    <row r="78" spans="1:17" ht="15.6" x14ac:dyDescent="0.3">
      <c r="I78" s="4"/>
      <c r="J78" s="19"/>
      <c r="K78" s="11"/>
      <c r="L78" s="11"/>
      <c r="M78" s="11"/>
      <c r="N78" s="19"/>
      <c r="O78" s="19"/>
    </row>
    <row r="79" spans="1:17" ht="15.6" x14ac:dyDescent="0.3">
      <c r="I79" s="4"/>
      <c r="J79" s="19"/>
      <c r="K79" s="11"/>
      <c r="L79" s="11"/>
      <c r="M79" s="11"/>
      <c r="N79" s="19"/>
      <c r="O79" s="19"/>
    </row>
    <row r="80" spans="1:17" ht="15.6" x14ac:dyDescent="0.3">
      <c r="I80" s="4"/>
      <c r="J80" s="19"/>
      <c r="K80" s="11"/>
      <c r="L80" s="11"/>
      <c r="M80" s="11"/>
    </row>
    <row r="81" spans="9:13" ht="15.6" x14ac:dyDescent="0.3">
      <c r="I81" s="4"/>
      <c r="J81" s="19"/>
      <c r="K81" s="11"/>
      <c r="L81" s="11"/>
      <c r="M81" s="11"/>
    </row>
    <row r="82" spans="9:13" ht="15.6" x14ac:dyDescent="0.3">
      <c r="I82" s="4"/>
      <c r="J82" s="19"/>
      <c r="K82" s="11"/>
      <c r="L82" s="11"/>
      <c r="M82" s="11"/>
    </row>
    <row r="83" spans="9:13" ht="15.6" x14ac:dyDescent="0.3">
      <c r="I83" s="19"/>
      <c r="J83" s="19"/>
      <c r="K83" s="19"/>
      <c r="L83" s="19"/>
      <c r="M83" s="19"/>
    </row>
    <row r="84" spans="9:13" ht="15.6" x14ac:dyDescent="0.3">
      <c r="I84" s="4"/>
      <c r="J84" s="19"/>
      <c r="K84" s="11"/>
      <c r="L84" s="19"/>
      <c r="M84" s="19"/>
    </row>
    <row r="85" spans="9:13" ht="15.6" x14ac:dyDescent="0.3">
      <c r="I85" s="19"/>
      <c r="J85" s="19"/>
      <c r="K85" s="19"/>
      <c r="L85" s="19"/>
      <c r="M85" s="19"/>
    </row>
  </sheetData>
  <mergeCells count="192"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9:D19"/>
    <mergeCell ref="E19:G19"/>
    <mergeCell ref="A20:D20"/>
    <mergeCell ref="E20:G20"/>
    <mergeCell ref="A21:D21"/>
    <mergeCell ref="E21:G21"/>
    <mergeCell ref="J15:K16"/>
    <mergeCell ref="L15:L16"/>
    <mergeCell ref="A17:D17"/>
    <mergeCell ref="E17:G17"/>
    <mergeCell ref="A18:D18"/>
    <mergeCell ref="E18:G18"/>
    <mergeCell ref="I24:J25"/>
    <mergeCell ref="K24:M25"/>
    <mergeCell ref="B26:D26"/>
    <mergeCell ref="E26:F26"/>
    <mergeCell ref="G26:H26"/>
    <mergeCell ref="I26:J26"/>
    <mergeCell ref="K26:M26"/>
    <mergeCell ref="A22:D22"/>
    <mergeCell ref="E22:G22"/>
    <mergeCell ref="A23:D23"/>
    <mergeCell ref="E23:G23"/>
    <mergeCell ref="A24:A25"/>
    <mergeCell ref="B24:D25"/>
    <mergeCell ref="E24:F25"/>
    <mergeCell ref="G24:H25"/>
    <mergeCell ref="B27:D27"/>
    <mergeCell ref="E27:F27"/>
    <mergeCell ref="G27:H27"/>
    <mergeCell ref="I27:J27"/>
    <mergeCell ref="K27:M27"/>
    <mergeCell ref="B28:D28"/>
    <mergeCell ref="E28:F28"/>
    <mergeCell ref="G28:H28"/>
    <mergeCell ref="I28:J28"/>
    <mergeCell ref="K28:M28"/>
    <mergeCell ref="E31:F31"/>
    <mergeCell ref="G31:H31"/>
    <mergeCell ref="K31:M31"/>
    <mergeCell ref="B32:D32"/>
    <mergeCell ref="E32:F32"/>
    <mergeCell ref="G32:H32"/>
    <mergeCell ref="I32:J32"/>
    <mergeCell ref="K32:M32"/>
    <mergeCell ref="B29:D29"/>
    <mergeCell ref="E29:F29"/>
    <mergeCell ref="G29:H29"/>
    <mergeCell ref="I29:J31"/>
    <mergeCell ref="K29:M29"/>
    <mergeCell ref="B30:D30"/>
    <mergeCell ref="E30:F30"/>
    <mergeCell ref="G30:H30"/>
    <mergeCell ref="K30:M30"/>
    <mergeCell ref="B31:D31"/>
    <mergeCell ref="B33:D33"/>
    <mergeCell ref="E33:F33"/>
    <mergeCell ref="G33:H33"/>
    <mergeCell ref="I33:J33"/>
    <mergeCell ref="K33:M33"/>
    <mergeCell ref="B34:D34"/>
    <mergeCell ref="E34:F34"/>
    <mergeCell ref="G34:H34"/>
    <mergeCell ref="I34:J34"/>
    <mergeCell ref="B37:D37"/>
    <mergeCell ref="E37:F37"/>
    <mergeCell ref="G37:H37"/>
    <mergeCell ref="I37:J38"/>
    <mergeCell ref="K37:M37"/>
    <mergeCell ref="B38:D38"/>
    <mergeCell ref="E38:F38"/>
    <mergeCell ref="G38:H38"/>
    <mergeCell ref="B35:D35"/>
    <mergeCell ref="E35:F35"/>
    <mergeCell ref="G35:H35"/>
    <mergeCell ref="I35:J36"/>
    <mergeCell ref="K35:M35"/>
    <mergeCell ref="B36:D36"/>
    <mergeCell ref="E36:F36"/>
    <mergeCell ref="G36:H36"/>
    <mergeCell ref="K36:M36"/>
    <mergeCell ref="B41:D41"/>
    <mergeCell ref="E41:F41"/>
    <mergeCell ref="G41:H41"/>
    <mergeCell ref="K41:M41"/>
    <mergeCell ref="B42:D42"/>
    <mergeCell ref="E42:F42"/>
    <mergeCell ref="G42:H42"/>
    <mergeCell ref="K42:M42"/>
    <mergeCell ref="B39:D39"/>
    <mergeCell ref="E39:F39"/>
    <mergeCell ref="G39:H39"/>
    <mergeCell ref="I39:J39"/>
    <mergeCell ref="K39:M39"/>
    <mergeCell ref="B40:D40"/>
    <mergeCell ref="E40:F40"/>
    <mergeCell ref="G40:H40"/>
    <mergeCell ref="I40:J42"/>
    <mergeCell ref="K40:M40"/>
    <mergeCell ref="B43:D43"/>
    <mergeCell ref="E43:F43"/>
    <mergeCell ref="G43:H43"/>
    <mergeCell ref="I43:J43"/>
    <mergeCell ref="K43:M43"/>
    <mergeCell ref="B44:D44"/>
    <mergeCell ref="E44:F44"/>
    <mergeCell ref="G44:H44"/>
    <mergeCell ref="I44:J44"/>
    <mergeCell ref="K44:M44"/>
    <mergeCell ref="B48:H48"/>
    <mergeCell ref="I48:J48"/>
    <mergeCell ref="K48:L48"/>
    <mergeCell ref="B49:F49"/>
    <mergeCell ref="G49:H49"/>
    <mergeCell ref="I49:J49"/>
    <mergeCell ref="K49:L49"/>
    <mergeCell ref="B46:F46"/>
    <mergeCell ref="G46:H46"/>
    <mergeCell ref="I46:J46"/>
    <mergeCell ref="K46:L46"/>
    <mergeCell ref="B47:F47"/>
    <mergeCell ref="G47:H47"/>
    <mergeCell ref="B52:F52"/>
    <mergeCell ref="G52:H52"/>
    <mergeCell ref="I52:J52"/>
    <mergeCell ref="K52:L52"/>
    <mergeCell ref="B53:F53"/>
    <mergeCell ref="G53:H53"/>
    <mergeCell ref="B50:F50"/>
    <mergeCell ref="G50:H50"/>
    <mergeCell ref="I50:J50"/>
    <mergeCell ref="K50:L50"/>
    <mergeCell ref="B51:H51"/>
    <mergeCell ref="I51:J51"/>
    <mergeCell ref="K51:L51"/>
    <mergeCell ref="K56:L56"/>
    <mergeCell ref="B57:F57"/>
    <mergeCell ref="G57:H57"/>
    <mergeCell ref="B54:F54"/>
    <mergeCell ref="G54:H54"/>
    <mergeCell ref="I54:J54"/>
    <mergeCell ref="K54:L54"/>
    <mergeCell ref="B55:H55"/>
    <mergeCell ref="I55:J55"/>
    <mergeCell ref="K55:L55"/>
    <mergeCell ref="B58:H58"/>
    <mergeCell ref="B59:F59"/>
    <mergeCell ref="G59:H59"/>
    <mergeCell ref="B60:F60"/>
    <mergeCell ref="G60:H60"/>
    <mergeCell ref="B61:H61"/>
    <mergeCell ref="B56:F56"/>
    <mergeCell ref="G56:H56"/>
    <mergeCell ref="I56:J56"/>
    <mergeCell ref="B65:F65"/>
    <mergeCell ref="G65:H65"/>
    <mergeCell ref="B66:F66"/>
    <mergeCell ref="G66:H66"/>
    <mergeCell ref="I74:J74"/>
    <mergeCell ref="K74:L74"/>
    <mergeCell ref="B62:F62"/>
    <mergeCell ref="G62:H62"/>
    <mergeCell ref="B63:F63"/>
    <mergeCell ref="G63:H63"/>
    <mergeCell ref="B64:F64"/>
    <mergeCell ref="G64:H6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2" manualBreakCount="2">
    <brk id="50" max="16383" man="1"/>
    <brk id="69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view="pageBreakPreview" topLeftCell="A4" zoomScale="60" zoomScaleNormal="100" workbookViewId="0">
      <selection activeCell="A14" sqref="A14:C14"/>
    </sheetView>
  </sheetViews>
  <sheetFormatPr defaultColWidth="9.109375" defaultRowHeight="13.8" x14ac:dyDescent="0.3"/>
  <cols>
    <col min="1" max="1" width="10.5546875" style="1" bestFit="1" customWidth="1"/>
    <col min="2" max="2" width="9.109375" style="1"/>
    <col min="3" max="3" width="7.5546875" style="1" customWidth="1"/>
    <col min="4" max="4" width="38.6640625" style="1" customWidth="1"/>
    <col min="5" max="5" width="9.109375" style="1"/>
    <col min="6" max="6" width="17.88671875" style="1" customWidth="1"/>
    <col min="7" max="7" width="9.109375" style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  <c r="Q1" s="226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  <c r="Q2" s="226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  <c r="Q3" s="226"/>
    </row>
    <row r="4" spans="1:18" ht="15.6" x14ac:dyDescent="0.3">
      <c r="A4" s="414" t="s">
        <v>171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  <c r="Q4" s="226"/>
    </row>
    <row r="5" spans="1:18" ht="15.6" x14ac:dyDescent="0.3">
      <c r="A5" s="414" t="s">
        <v>172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  <c r="Q5" s="226"/>
    </row>
    <row r="6" spans="1:18" ht="15.6" x14ac:dyDescent="0.3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109"/>
      <c r="O6" s="109"/>
      <c r="P6" s="225"/>
      <c r="Q6" s="226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Q7" s="226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  <c r="Q8" s="226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  <c r="Q9" s="226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  <c r="Q10" s="226"/>
    </row>
    <row r="11" spans="1:18" ht="15" x14ac:dyDescent="0.3">
      <c r="A11" s="505" t="s">
        <v>0</v>
      </c>
      <c r="B11" s="506"/>
      <c r="C11" s="505" t="s">
        <v>178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  <c r="Q11" s="226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  <c r="Q12" s="226"/>
    </row>
    <row r="13" spans="1:18" ht="42" customHeight="1" x14ac:dyDescent="0.3">
      <c r="A13" s="509"/>
      <c r="B13" s="510"/>
      <c r="C13" s="509"/>
      <c r="D13" s="512"/>
      <c r="E13" s="510"/>
      <c r="F13" s="438">
        <v>724.8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312">
        <v>26.56</v>
      </c>
      <c r="N13" s="112"/>
      <c r="O13" s="113"/>
      <c r="P13" s="263"/>
      <c r="Q13" s="226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  <c r="Q14" s="226"/>
    </row>
    <row r="15" spans="1:18" ht="32.25" customHeight="1" x14ac:dyDescent="0.3">
      <c r="A15" s="396" t="s">
        <v>58</v>
      </c>
      <c r="B15" s="396"/>
      <c r="C15" s="396"/>
      <c r="D15" s="398">
        <v>724.8</v>
      </c>
      <c r="E15" s="400"/>
      <c r="F15" s="400"/>
      <c r="G15" s="400"/>
      <c r="H15" s="400"/>
      <c r="I15" s="502"/>
      <c r="J15" s="400"/>
      <c r="K15" s="400"/>
      <c r="L15" s="498"/>
      <c r="M15" s="311"/>
      <c r="N15" s="128"/>
      <c r="O15" s="129"/>
      <c r="P15" s="263"/>
      <c r="Q15" s="226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311"/>
      <c r="N16" s="311"/>
      <c r="O16" s="311"/>
      <c r="P16" s="263"/>
      <c r="Q16" s="226"/>
    </row>
    <row r="17" spans="1:17" ht="50.25" customHeight="1" x14ac:dyDescent="0.3">
      <c r="A17" s="404" t="s">
        <v>107</v>
      </c>
      <c r="B17" s="405"/>
      <c r="C17" s="405"/>
      <c r="D17" s="406"/>
      <c r="E17" s="407">
        <v>0</v>
      </c>
      <c r="F17" s="407"/>
      <c r="G17" s="408"/>
      <c r="H17" s="311"/>
      <c r="I17" s="295"/>
      <c r="J17" s="307"/>
      <c r="K17" s="307"/>
      <c r="L17" s="307"/>
      <c r="M17" s="307"/>
      <c r="N17" s="18"/>
      <c r="O17" s="19"/>
      <c r="P17" s="225"/>
      <c r="Q17" s="226"/>
    </row>
    <row r="18" spans="1:17" ht="39.75" customHeight="1" x14ac:dyDescent="0.3">
      <c r="A18" s="409" t="s">
        <v>173</v>
      </c>
      <c r="B18" s="410"/>
      <c r="C18" s="410"/>
      <c r="D18" s="410"/>
      <c r="E18" s="411">
        <v>180223.82</v>
      </c>
      <c r="F18" s="411"/>
      <c r="G18" s="412"/>
      <c r="H18" s="311"/>
      <c r="I18" s="295"/>
      <c r="J18" s="307"/>
      <c r="K18" s="307"/>
      <c r="L18" s="307"/>
      <c r="M18" s="307"/>
      <c r="N18" s="18"/>
      <c r="O18" s="19"/>
      <c r="P18" s="7"/>
    </row>
    <row r="19" spans="1:17" ht="39.75" customHeight="1" x14ac:dyDescent="0.3">
      <c r="A19" s="444" t="s">
        <v>174</v>
      </c>
      <c r="B19" s="445"/>
      <c r="C19" s="445"/>
      <c r="D19" s="446"/>
      <c r="E19" s="447">
        <v>84.75</v>
      </c>
      <c r="F19" s="448"/>
      <c r="G19" s="449"/>
      <c r="H19" s="311"/>
      <c r="I19" s="295"/>
      <c r="J19" s="307"/>
      <c r="K19" s="307"/>
      <c r="L19" s="307"/>
      <c r="M19" s="307"/>
      <c r="N19" s="18"/>
      <c r="O19" s="19"/>
      <c r="P19" s="7"/>
    </row>
    <row r="20" spans="1:17" ht="34.5" customHeight="1" x14ac:dyDescent="0.3">
      <c r="A20" s="409" t="s">
        <v>175</v>
      </c>
      <c r="B20" s="410"/>
      <c r="C20" s="410"/>
      <c r="D20" s="410"/>
      <c r="E20" s="411">
        <v>105461.74</v>
      </c>
      <c r="F20" s="411"/>
      <c r="G20" s="412"/>
      <c r="H20" s="311"/>
      <c r="I20" s="295"/>
      <c r="J20" s="307"/>
      <c r="K20" s="307"/>
      <c r="L20" s="307"/>
      <c r="M20" s="307"/>
      <c r="N20" s="18"/>
      <c r="O20" s="19"/>
      <c r="P20" s="7"/>
    </row>
    <row r="21" spans="1:17" ht="44.25" customHeight="1" x14ac:dyDescent="0.3">
      <c r="A21" s="409" t="s">
        <v>176</v>
      </c>
      <c r="B21" s="410"/>
      <c r="C21" s="410"/>
      <c r="D21" s="410"/>
      <c r="E21" s="447">
        <v>84.52</v>
      </c>
      <c r="F21" s="448"/>
      <c r="G21" s="449"/>
      <c r="H21" s="311"/>
      <c r="I21" s="307"/>
      <c r="J21" s="307"/>
      <c r="K21" s="307"/>
      <c r="L21" s="307"/>
      <c r="M21" s="307"/>
      <c r="N21" s="18"/>
      <c r="O21" s="19"/>
      <c r="P21" s="7"/>
    </row>
    <row r="22" spans="1:17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74762.31</v>
      </c>
      <c r="F22" s="411"/>
      <c r="G22" s="412"/>
      <c r="H22" s="311"/>
      <c r="I22" s="307"/>
      <c r="J22" s="307"/>
      <c r="K22" s="307"/>
      <c r="L22" s="307"/>
      <c r="M22" s="307"/>
      <c r="N22" s="22"/>
      <c r="O22" s="23"/>
      <c r="P22" s="10"/>
    </row>
    <row r="23" spans="1:17" s="5" customFormat="1" ht="45" customHeight="1" thickBot="1" x14ac:dyDescent="0.4">
      <c r="A23" s="454" t="s">
        <v>113</v>
      </c>
      <c r="B23" s="455"/>
      <c r="C23" s="455"/>
      <c r="D23" s="455"/>
      <c r="E23" s="456">
        <v>0</v>
      </c>
      <c r="F23" s="457"/>
      <c r="G23" s="458"/>
      <c r="H23" s="311"/>
      <c r="I23" s="307"/>
      <c r="J23" s="307"/>
      <c r="K23" s="307"/>
      <c r="L23" s="307"/>
      <c r="M23" s="307"/>
      <c r="N23" s="22"/>
      <c r="O23" s="23"/>
      <c r="P23" s="10"/>
    </row>
    <row r="24" spans="1:17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7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7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7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133305.21599999999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7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44647.679999999993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7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2.4*D15*4+3.39*D15*6</f>
        <v>21700.511999999999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7" ht="93" customHeight="1" x14ac:dyDescent="0.3">
      <c r="A30" s="25" t="s">
        <v>11</v>
      </c>
      <c r="B30" s="351" t="s">
        <v>35</v>
      </c>
      <c r="C30" s="352"/>
      <c r="D30" s="353"/>
      <c r="E30" s="354">
        <f>2.5*4*D15+3.54*D15*6</f>
        <v>22642.752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7" ht="69" customHeight="1" x14ac:dyDescent="0.3">
      <c r="A31" s="26" t="s">
        <v>15</v>
      </c>
      <c r="B31" s="351" t="s">
        <v>85</v>
      </c>
      <c r="C31" s="352"/>
      <c r="D31" s="353"/>
      <c r="E31" s="354">
        <f>0.05*6*D15+0.03*4*D15</f>
        <v>304.416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7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27397.439999999995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3.78*10*D15</f>
        <v>27397.439999999995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30905.471999999998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8.5" customHeight="1" x14ac:dyDescent="0.3">
      <c r="A35" s="68" t="s">
        <v>19</v>
      </c>
      <c r="B35" s="329" t="s">
        <v>88</v>
      </c>
      <c r="C35" s="330"/>
      <c r="D35" s="331"/>
      <c r="E35" s="332">
        <f>2.61*4*D15+3.5*D15*6</f>
        <v>22787.712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62.75" customHeight="1" x14ac:dyDescent="0.3">
      <c r="A36" s="68" t="s">
        <v>27</v>
      </c>
      <c r="B36" s="329" t="s">
        <v>90</v>
      </c>
      <c r="C36" s="330"/>
      <c r="D36" s="331"/>
      <c r="E36" s="332">
        <f>1.06*4*D15+1.16*D15*6</f>
        <v>8117.7599999999993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0.09*6*D15+0.11*4*D15</f>
        <v>710.30399999999997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v>0</v>
      </c>
      <c r="F38" s="363"/>
      <c r="G38" s="364"/>
      <c r="H38" s="365"/>
      <c r="I38" s="463"/>
      <c r="J38" s="464"/>
      <c r="K38" s="303"/>
      <c r="L38" s="304"/>
      <c r="M38" s="305"/>
      <c r="N38" s="22"/>
      <c r="O38" s="23"/>
    </row>
    <row r="39" spans="1:15" s="5" customFormat="1" ht="32.2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29644.319999999996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243" customHeight="1" x14ac:dyDescent="0.35">
      <c r="A40" s="26" t="s">
        <v>114</v>
      </c>
      <c r="B40" s="351" t="s">
        <v>38</v>
      </c>
      <c r="C40" s="352"/>
      <c r="D40" s="353"/>
      <c r="E40" s="354">
        <f>1.14*6*D15+1.09*4*D15</f>
        <v>8117.76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99.5" customHeight="1" x14ac:dyDescent="0.35">
      <c r="A41" s="26" t="s">
        <v>115</v>
      </c>
      <c r="B41" s="351" t="s">
        <v>82</v>
      </c>
      <c r="C41" s="352"/>
      <c r="D41" s="353"/>
      <c r="E41" s="334">
        <f>3.21*6*D15+2.5*4*D15</f>
        <v>21207.647999999997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0.04*6*D15+0.05*4*D15</f>
        <v>318.91199999999998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0</f>
        <v>0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-27758.955999999976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302"/>
      <c r="C45" s="302"/>
      <c r="D45" s="302"/>
      <c r="E45" s="301"/>
      <c r="F45" s="301"/>
      <c r="G45" s="301"/>
      <c r="H45" s="301"/>
      <c r="I45" s="301"/>
      <c r="J45" s="301"/>
      <c r="K45" s="302"/>
      <c r="L45" s="302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0</v>
      </c>
      <c r="H47" s="315"/>
      <c r="I47" s="310"/>
      <c r="J47" s="310"/>
      <c r="K47" s="309"/>
      <c r="L47" s="30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49.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66.116184299336709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130281.28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301"/>
      <c r="J53" s="301"/>
      <c r="K53" s="302"/>
      <c r="L53" s="302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0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0</v>
      </c>
      <c r="H57" s="315"/>
      <c r="I57" s="301"/>
      <c r="J57" s="301"/>
      <c r="K57" s="302"/>
      <c r="L57" s="302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301"/>
      <c r="J58" s="301"/>
      <c r="K58" s="302"/>
      <c r="L58" s="302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0</v>
      </c>
      <c r="H59" s="315"/>
      <c r="I59" s="301"/>
      <c r="J59" s="301"/>
      <c r="K59" s="302"/>
      <c r="L59" s="302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0</v>
      </c>
      <c r="H60" s="315"/>
      <c r="I60" s="301"/>
      <c r="J60" s="301"/>
      <c r="K60" s="302"/>
      <c r="L60" s="302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301"/>
      <c r="J61" s="301"/>
      <c r="K61" s="302"/>
      <c r="L61" s="302"/>
      <c r="M61" s="22"/>
      <c r="N61" s="306"/>
      <c r="O61" s="306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0</v>
      </c>
      <c r="H62" s="315"/>
      <c r="I62" s="301"/>
      <c r="J62" s="301"/>
      <c r="K62" s="302"/>
      <c r="L62" s="302"/>
      <c r="M62" s="22"/>
      <c r="N62" s="306"/>
      <c r="O62" s="306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0</v>
      </c>
      <c r="H63" s="315"/>
      <c r="I63" s="301"/>
      <c r="J63" s="301"/>
      <c r="K63" s="302"/>
      <c r="L63" s="302"/>
      <c r="M63" s="22"/>
      <c r="N63" s="306"/>
      <c r="O63" s="306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130281.28</v>
      </c>
      <c r="H64" s="315"/>
      <c r="I64" s="301"/>
      <c r="J64" s="301"/>
      <c r="K64" s="302"/>
      <c r="L64" s="302"/>
      <c r="M64" s="22"/>
      <c r="N64" s="306"/>
      <c r="O64" s="306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40019.18</v>
      </c>
      <c r="H65" s="315"/>
      <c r="I65" s="301"/>
      <c r="J65" s="301"/>
      <c r="K65" s="302"/>
      <c r="L65" s="302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90262.1</v>
      </c>
      <c r="H66" s="475"/>
      <c r="I66" s="301"/>
      <c r="J66" s="301"/>
      <c r="K66" s="302"/>
      <c r="L66" s="302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306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301"/>
      <c r="J68" s="301"/>
      <c r="K68" s="302"/>
      <c r="L68" s="302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301"/>
      <c r="J69" s="301"/>
      <c r="K69" s="302"/>
      <c r="L69" s="302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301"/>
      <c r="J70" s="301"/>
      <c r="K70" s="302"/>
      <c r="L70" s="302"/>
      <c r="M70" s="22"/>
      <c r="N70" s="306"/>
      <c r="O70" s="306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301"/>
      <c r="J71" s="301"/>
      <c r="K71" s="302"/>
      <c r="L71" s="302"/>
      <c r="M71" s="22"/>
      <c r="N71" s="306"/>
      <c r="O71" s="306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301"/>
      <c r="J72" s="301"/>
      <c r="K72" s="302"/>
      <c r="L72" s="302"/>
      <c r="M72" s="22"/>
      <c r="N72" s="306"/>
      <c r="O72" s="306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301"/>
      <c r="J73" s="301"/>
      <c r="K73" s="302"/>
      <c r="L73" s="302"/>
      <c r="M73" s="22"/>
      <c r="N73" s="306"/>
      <c r="O73" s="306"/>
      <c r="P73" s="2"/>
      <c r="Q73" s="2"/>
    </row>
    <row r="74" spans="1:17" ht="59.25" customHeight="1" x14ac:dyDescent="0.3">
      <c r="I74" s="301"/>
      <c r="J74" s="301"/>
      <c r="K74" s="302"/>
      <c r="L74" s="302"/>
      <c r="M74" s="22"/>
      <c r="N74" s="306"/>
      <c r="O74" s="306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301"/>
      <c r="J75" s="301"/>
      <c r="K75" s="302"/>
      <c r="L75" s="302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306"/>
      <c r="N77" s="11"/>
      <c r="O77" s="11"/>
      <c r="P77" s="2"/>
      <c r="Q77" s="2"/>
    </row>
    <row r="78" spans="1:17" ht="75" customHeight="1" x14ac:dyDescent="0.3">
      <c r="I78" s="38"/>
      <c r="J78" s="313"/>
      <c r="K78" s="47"/>
      <c r="L78" s="33"/>
      <c r="M78" s="306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306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</sheetData>
  <mergeCells count="192"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9:D19"/>
    <mergeCell ref="E19:G19"/>
    <mergeCell ref="A20:D20"/>
    <mergeCell ref="E20:G20"/>
    <mergeCell ref="A21:D21"/>
    <mergeCell ref="E21:G21"/>
    <mergeCell ref="J15:K16"/>
    <mergeCell ref="L15:L16"/>
    <mergeCell ref="A17:D17"/>
    <mergeCell ref="E17:G17"/>
    <mergeCell ref="A18:D18"/>
    <mergeCell ref="E18:G18"/>
    <mergeCell ref="I24:J25"/>
    <mergeCell ref="K24:M25"/>
    <mergeCell ref="B26:D26"/>
    <mergeCell ref="E26:F26"/>
    <mergeCell ref="G26:H26"/>
    <mergeCell ref="I26:J26"/>
    <mergeCell ref="K26:M26"/>
    <mergeCell ref="A22:D22"/>
    <mergeCell ref="E22:G22"/>
    <mergeCell ref="A23:D23"/>
    <mergeCell ref="E23:G23"/>
    <mergeCell ref="A24:A25"/>
    <mergeCell ref="B24:D25"/>
    <mergeCell ref="E24:F25"/>
    <mergeCell ref="G24:H25"/>
    <mergeCell ref="B27:D27"/>
    <mergeCell ref="E27:F27"/>
    <mergeCell ref="G27:H27"/>
    <mergeCell ref="I27:J27"/>
    <mergeCell ref="K27:M27"/>
    <mergeCell ref="B28:D28"/>
    <mergeCell ref="E28:F28"/>
    <mergeCell ref="G28:H28"/>
    <mergeCell ref="I28:J28"/>
    <mergeCell ref="K28:M28"/>
    <mergeCell ref="E31:F31"/>
    <mergeCell ref="G31:H31"/>
    <mergeCell ref="K31:M31"/>
    <mergeCell ref="B32:D32"/>
    <mergeCell ref="E32:F32"/>
    <mergeCell ref="G32:H32"/>
    <mergeCell ref="I32:J32"/>
    <mergeCell ref="K32:M32"/>
    <mergeCell ref="B29:D29"/>
    <mergeCell ref="E29:F29"/>
    <mergeCell ref="G29:H29"/>
    <mergeCell ref="I29:J31"/>
    <mergeCell ref="K29:M29"/>
    <mergeCell ref="B30:D30"/>
    <mergeCell ref="E30:F30"/>
    <mergeCell ref="G30:H30"/>
    <mergeCell ref="K30:M30"/>
    <mergeCell ref="B31:D31"/>
    <mergeCell ref="B33:D33"/>
    <mergeCell ref="E33:F33"/>
    <mergeCell ref="G33:H33"/>
    <mergeCell ref="I33:J33"/>
    <mergeCell ref="K33:M33"/>
    <mergeCell ref="B34:D34"/>
    <mergeCell ref="E34:F34"/>
    <mergeCell ref="G34:H34"/>
    <mergeCell ref="I34:J34"/>
    <mergeCell ref="B37:D37"/>
    <mergeCell ref="E37:F37"/>
    <mergeCell ref="G37:H37"/>
    <mergeCell ref="I37:J38"/>
    <mergeCell ref="K37:M37"/>
    <mergeCell ref="B38:D38"/>
    <mergeCell ref="E38:F38"/>
    <mergeCell ref="G38:H38"/>
    <mergeCell ref="B35:D35"/>
    <mergeCell ref="E35:F35"/>
    <mergeCell ref="G35:H35"/>
    <mergeCell ref="I35:J36"/>
    <mergeCell ref="K35:M35"/>
    <mergeCell ref="B36:D36"/>
    <mergeCell ref="E36:F36"/>
    <mergeCell ref="G36:H36"/>
    <mergeCell ref="K36:M36"/>
    <mergeCell ref="B41:D41"/>
    <mergeCell ref="E41:F41"/>
    <mergeCell ref="G41:H41"/>
    <mergeCell ref="K41:M41"/>
    <mergeCell ref="B42:D42"/>
    <mergeCell ref="E42:F42"/>
    <mergeCell ref="G42:H42"/>
    <mergeCell ref="K42:M42"/>
    <mergeCell ref="B39:D39"/>
    <mergeCell ref="E39:F39"/>
    <mergeCell ref="G39:H39"/>
    <mergeCell ref="I39:J39"/>
    <mergeCell ref="K39:M39"/>
    <mergeCell ref="B40:D40"/>
    <mergeCell ref="E40:F40"/>
    <mergeCell ref="G40:H40"/>
    <mergeCell ref="I40:J42"/>
    <mergeCell ref="K40:M40"/>
    <mergeCell ref="B43:D43"/>
    <mergeCell ref="E43:F43"/>
    <mergeCell ref="G43:H43"/>
    <mergeCell ref="I43:J43"/>
    <mergeCell ref="K43:M43"/>
    <mergeCell ref="B44:D44"/>
    <mergeCell ref="E44:F44"/>
    <mergeCell ref="G44:H44"/>
    <mergeCell ref="I44:J44"/>
    <mergeCell ref="K44:M44"/>
    <mergeCell ref="B48:H48"/>
    <mergeCell ref="I48:J48"/>
    <mergeCell ref="K48:L48"/>
    <mergeCell ref="B49:F49"/>
    <mergeCell ref="G49:H49"/>
    <mergeCell ref="I49:J49"/>
    <mergeCell ref="K49:L49"/>
    <mergeCell ref="B46:F46"/>
    <mergeCell ref="G46:H46"/>
    <mergeCell ref="I46:J46"/>
    <mergeCell ref="K46:L46"/>
    <mergeCell ref="B47:F47"/>
    <mergeCell ref="G47:H47"/>
    <mergeCell ref="B52:F52"/>
    <mergeCell ref="G52:H52"/>
    <mergeCell ref="I52:J52"/>
    <mergeCell ref="K52:L52"/>
    <mergeCell ref="B53:F53"/>
    <mergeCell ref="G53:H53"/>
    <mergeCell ref="B50:F50"/>
    <mergeCell ref="G50:H50"/>
    <mergeCell ref="I50:J50"/>
    <mergeCell ref="K50:L50"/>
    <mergeCell ref="B51:H51"/>
    <mergeCell ref="I51:J51"/>
    <mergeCell ref="K51:L51"/>
    <mergeCell ref="K56:L56"/>
    <mergeCell ref="B57:F57"/>
    <mergeCell ref="G57:H57"/>
    <mergeCell ref="B54:F54"/>
    <mergeCell ref="G54:H54"/>
    <mergeCell ref="I54:J54"/>
    <mergeCell ref="K54:L54"/>
    <mergeCell ref="B55:H55"/>
    <mergeCell ref="I55:J55"/>
    <mergeCell ref="K55:L55"/>
    <mergeCell ref="B58:H58"/>
    <mergeCell ref="B59:F59"/>
    <mergeCell ref="G59:H59"/>
    <mergeCell ref="B60:F60"/>
    <mergeCell ref="G60:H60"/>
    <mergeCell ref="B61:H61"/>
    <mergeCell ref="B56:F56"/>
    <mergeCell ref="G56:H56"/>
    <mergeCell ref="I56:J56"/>
    <mergeCell ref="B65:F65"/>
    <mergeCell ref="G65:H65"/>
    <mergeCell ref="B66:F66"/>
    <mergeCell ref="G66:H66"/>
    <mergeCell ref="I76:J76"/>
    <mergeCell ref="K76:L76"/>
    <mergeCell ref="B62:F62"/>
    <mergeCell ref="G62:H62"/>
    <mergeCell ref="B63:F63"/>
    <mergeCell ref="G63:H63"/>
    <mergeCell ref="B64:F64"/>
    <mergeCell ref="G64:H6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2" manualBreakCount="2">
    <brk id="50" max="17" man="1"/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3" zoomScale="80" zoomScaleNormal="80" workbookViewId="0">
      <selection activeCell="E45" sqref="E45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66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2397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125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2397</v>
      </c>
      <c r="E15" s="400"/>
      <c r="F15" s="400"/>
      <c r="G15" s="400"/>
      <c r="H15" s="400"/>
      <c r="I15" s="502"/>
      <c r="J15" s="400"/>
      <c r="K15" s="400"/>
      <c r="L15" s="498"/>
      <c r="M15" s="127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127"/>
      <c r="N16" s="127"/>
      <c r="O16" s="127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266665.8</v>
      </c>
      <c r="F17" s="407"/>
      <c r="G17" s="408"/>
      <c r="H17" s="127"/>
      <c r="I17" s="105"/>
      <c r="J17" s="105"/>
      <c r="K17" s="105"/>
      <c r="L17" s="105"/>
      <c r="M17" s="105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703280.07</v>
      </c>
      <c r="F18" s="411"/>
      <c r="G18" s="412"/>
      <c r="H18" s="127"/>
      <c r="I18" s="105"/>
      <c r="J18" s="105"/>
      <c r="K18" s="105"/>
      <c r="L18" s="105"/>
      <c r="M18" s="105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12838.98</v>
      </c>
      <c r="F19" s="448"/>
      <c r="G19" s="449"/>
      <c r="H19" s="127"/>
      <c r="I19" s="105"/>
      <c r="J19" s="105"/>
      <c r="K19" s="105"/>
      <c r="L19" s="105"/>
      <c r="M19" s="105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749836.62</v>
      </c>
      <c r="F20" s="411"/>
      <c r="G20" s="412"/>
      <c r="H20" s="127"/>
      <c r="I20" s="105"/>
      <c r="J20" s="105"/>
      <c r="K20" s="105"/>
      <c r="L20" s="105"/>
      <c r="M20" s="105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8299.91</v>
      </c>
      <c r="F21" s="448"/>
      <c r="G21" s="449"/>
      <c r="H21" s="127"/>
      <c r="I21" s="105"/>
      <c r="J21" s="105"/>
      <c r="K21" s="105"/>
      <c r="L21" s="105"/>
      <c r="M21" s="105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224648.31999999986</v>
      </c>
      <c r="F22" s="411"/>
      <c r="G22" s="412"/>
      <c r="H22" s="127"/>
      <c r="I22" s="105"/>
      <c r="J22" s="105"/>
      <c r="K22" s="105"/>
      <c r="L22" s="105"/>
      <c r="M22" s="105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-794617.12</v>
      </c>
      <c r="F23" s="457"/>
      <c r="G23" s="458"/>
      <c r="H23" s="127"/>
      <c r="I23" s="105"/>
      <c r="J23" s="105"/>
      <c r="K23" s="105"/>
      <c r="L23" s="105"/>
      <c r="M23" s="105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574783.30000000005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171289.62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83271.78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86867.28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1150.5600000000002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108727.92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108727.92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117357.12000000002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85429.080000000016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31928.04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2876.4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2444.9400000000005</v>
      </c>
      <c r="F38" s="363"/>
      <c r="G38" s="364" t="s">
        <v>100</v>
      </c>
      <c r="H38" s="365"/>
      <c r="I38" s="463"/>
      <c r="J38" s="464"/>
      <c r="K38" s="101"/>
      <c r="L38" s="102"/>
      <c r="M38" s="103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115487.46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32071.86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82121.22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1294.3800000000001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53699.9+2899.94</f>
        <v>56599.840000000004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-611263.89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00"/>
      <c r="C45" s="100"/>
      <c r="D45" s="100"/>
      <c r="E45" s="99"/>
      <c r="F45" s="99"/>
      <c r="G45" s="99"/>
      <c r="H45" s="99"/>
      <c r="I45" s="99"/>
      <c r="J45" s="99"/>
      <c r="K45" s="100"/>
      <c r="L45" s="100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603197.09</v>
      </c>
      <c r="H47" s="315"/>
      <c r="I47" s="107"/>
      <c r="J47" s="107"/>
      <c r="K47" s="106"/>
      <c r="L47" s="106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508.2001634111312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1001403.34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99"/>
      <c r="J53" s="99"/>
      <c r="K53" s="100"/>
      <c r="L53" s="100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8784.5554440541891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175076.19</v>
      </c>
      <c r="H57" s="315"/>
      <c r="I57" s="99"/>
      <c r="J57" s="99"/>
      <c r="K57" s="100"/>
      <c r="L57" s="100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99"/>
      <c r="J58" s="99"/>
      <c r="K58" s="100"/>
      <c r="L58" s="100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8710.1456628477899</v>
      </c>
      <c r="H59" s="315"/>
      <c r="I59" s="99"/>
      <c r="J59" s="99"/>
      <c r="K59" s="100"/>
      <c r="L59" s="100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f>212875.96</f>
        <v>212875.96</v>
      </c>
      <c r="H60" s="315"/>
      <c r="I60" s="99"/>
      <c r="J60" s="99"/>
      <c r="K60" s="100"/>
      <c r="L60" s="100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99"/>
      <c r="J61" s="99"/>
      <c r="K61" s="100"/>
      <c r="L61" s="100"/>
      <c r="M61" s="22"/>
      <c r="N61" s="104"/>
      <c r="O61" s="104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1590.0223577235772</v>
      </c>
      <c r="H62" s="315"/>
      <c r="I62" s="99"/>
      <c r="J62" s="99"/>
      <c r="K62" s="100"/>
      <c r="L62" s="100"/>
      <c r="M62" s="22"/>
      <c r="N62" s="104"/>
      <c r="O62" s="104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7822.91</v>
      </c>
      <c r="H63" s="315"/>
      <c r="I63" s="99"/>
      <c r="J63" s="99"/>
      <c r="K63" s="100"/>
      <c r="L63" s="100"/>
      <c r="M63" s="22"/>
      <c r="N63" s="104"/>
      <c r="O63" s="104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1397178.4</v>
      </c>
      <c r="H64" s="315"/>
      <c r="I64" s="99"/>
      <c r="J64" s="99"/>
      <c r="K64" s="100"/>
      <c r="L64" s="100"/>
      <c r="M64" s="22"/>
      <c r="N64" s="104"/>
      <c r="O64" s="104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1543867.98</v>
      </c>
      <c r="H65" s="315"/>
      <c r="I65" s="99"/>
      <c r="J65" s="99"/>
      <c r="K65" s="100"/>
      <c r="L65" s="100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456507.50999999978</v>
      </c>
      <c r="H66" s="475"/>
      <c r="I66" s="99"/>
      <c r="J66" s="99"/>
      <c r="K66" s="100"/>
      <c r="L66" s="100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04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99"/>
      <c r="J68" s="99"/>
      <c r="K68" s="100"/>
      <c r="L68" s="100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99"/>
      <c r="J69" s="99"/>
      <c r="K69" s="100"/>
      <c r="L69" s="100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99"/>
      <c r="J70" s="99"/>
      <c r="K70" s="100"/>
      <c r="L70" s="100"/>
      <c r="M70" s="22"/>
      <c r="N70" s="104"/>
      <c r="O70" s="104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99"/>
      <c r="J71" s="99"/>
      <c r="K71" s="100"/>
      <c r="L71" s="100"/>
      <c r="M71" s="22"/>
      <c r="N71" s="104"/>
      <c r="O71" s="104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99"/>
      <c r="J72" s="99"/>
      <c r="K72" s="100"/>
      <c r="L72" s="100"/>
      <c r="M72" s="22"/>
      <c r="N72" s="104"/>
      <c r="O72" s="104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99"/>
      <c r="J73" s="99"/>
      <c r="K73" s="100"/>
      <c r="L73" s="100"/>
      <c r="M73" s="22"/>
      <c r="N73" s="104"/>
      <c r="O73" s="104"/>
      <c r="P73" s="2"/>
      <c r="Q73" s="2"/>
    </row>
    <row r="74" spans="1:17" ht="59.25" customHeight="1" x14ac:dyDescent="0.3">
      <c r="I74" s="99"/>
      <c r="J74" s="99"/>
      <c r="K74" s="100"/>
      <c r="L74" s="100"/>
      <c r="M74" s="22"/>
      <c r="N74" s="104"/>
      <c r="O74" s="104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99"/>
      <c r="J75" s="99"/>
      <c r="K75" s="100"/>
      <c r="L75" s="100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04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04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04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E27:F27"/>
    <mergeCell ref="G27:H27"/>
    <mergeCell ref="I27:J27"/>
    <mergeCell ref="K27:M27"/>
    <mergeCell ref="B27:D27"/>
    <mergeCell ref="B29:D29"/>
    <mergeCell ref="E29:F29"/>
    <mergeCell ref="G29:H29"/>
    <mergeCell ref="K29:M29"/>
    <mergeCell ref="B32:D32"/>
    <mergeCell ref="E32:F32"/>
    <mergeCell ref="G32:H32"/>
    <mergeCell ref="K32:M32"/>
    <mergeCell ref="B30:D30"/>
    <mergeCell ref="E30:F30"/>
    <mergeCell ref="G30:H30"/>
    <mergeCell ref="K30:M30"/>
    <mergeCell ref="B31:D31"/>
    <mergeCell ref="E31:F31"/>
    <mergeCell ref="G31:H31"/>
    <mergeCell ref="K31:M31"/>
    <mergeCell ref="I29:J31"/>
    <mergeCell ref="I32:J32"/>
    <mergeCell ref="B35:D35"/>
    <mergeCell ref="E35:F35"/>
    <mergeCell ref="G35:H35"/>
    <mergeCell ref="K35:M35"/>
    <mergeCell ref="B36:D36"/>
    <mergeCell ref="E36:F36"/>
    <mergeCell ref="G36:H36"/>
    <mergeCell ref="K36:M36"/>
    <mergeCell ref="B33:D33"/>
    <mergeCell ref="E33:F33"/>
    <mergeCell ref="G33:H33"/>
    <mergeCell ref="B34:D34"/>
    <mergeCell ref="E34:F34"/>
    <mergeCell ref="G34:H34"/>
    <mergeCell ref="I34:J34"/>
    <mergeCell ref="I33:J33"/>
    <mergeCell ref="K33:M33"/>
    <mergeCell ref="I35:J36"/>
    <mergeCell ref="B37:D37"/>
    <mergeCell ref="E37:F37"/>
    <mergeCell ref="G37:H37"/>
    <mergeCell ref="K37:M37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B40:D40"/>
    <mergeCell ref="G39:H39"/>
    <mergeCell ref="I39:J39"/>
    <mergeCell ref="G40:H40"/>
    <mergeCell ref="G41:H41"/>
    <mergeCell ref="G38:H38"/>
    <mergeCell ref="I37:J38"/>
    <mergeCell ref="E44:F44"/>
    <mergeCell ref="K44:M44"/>
    <mergeCell ref="B42:D42"/>
    <mergeCell ref="E42:F42"/>
    <mergeCell ref="K42:M42"/>
    <mergeCell ref="B43:D43"/>
    <mergeCell ref="E43:F43"/>
    <mergeCell ref="K43:M43"/>
    <mergeCell ref="B44:D44"/>
    <mergeCell ref="G42:H42"/>
    <mergeCell ref="G43:H43"/>
    <mergeCell ref="G44:H44"/>
    <mergeCell ref="I44:J44"/>
    <mergeCell ref="I40:J42"/>
    <mergeCell ref="I43:J43"/>
    <mergeCell ref="G46:H46"/>
    <mergeCell ref="I46:J46"/>
    <mergeCell ref="B56:F56"/>
    <mergeCell ref="G56:H56"/>
    <mergeCell ref="I56:J56"/>
    <mergeCell ref="K56:L56"/>
    <mergeCell ref="I48:J48"/>
    <mergeCell ref="K48:L48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B49:F49"/>
    <mergeCell ref="G49:H49"/>
    <mergeCell ref="I50:J50"/>
    <mergeCell ref="K50:L50"/>
    <mergeCell ref="B55:H55"/>
    <mergeCell ref="I55:J55"/>
    <mergeCell ref="K55:L55"/>
    <mergeCell ref="I76:J76"/>
    <mergeCell ref="K76:L76"/>
    <mergeCell ref="B52:F52"/>
    <mergeCell ref="G52:H52"/>
    <mergeCell ref="I52:J52"/>
    <mergeCell ref="K52:L52"/>
    <mergeCell ref="B54:F54"/>
    <mergeCell ref="G54:H54"/>
    <mergeCell ref="I54:J54"/>
    <mergeCell ref="K54:L54"/>
    <mergeCell ref="B53:F53"/>
    <mergeCell ref="G53:H53"/>
    <mergeCell ref="B66:F66"/>
    <mergeCell ref="G66:H66"/>
    <mergeCell ref="B62:F62"/>
    <mergeCell ref="G62:H62"/>
    <mergeCell ref="B64:F64"/>
    <mergeCell ref="G64:H64"/>
    <mergeCell ref="B65:F65"/>
    <mergeCell ref="G65:H65"/>
    <mergeCell ref="B63:F63"/>
    <mergeCell ref="G63:H63"/>
    <mergeCell ref="B61:H61"/>
    <mergeCell ref="B59:F59"/>
    <mergeCell ref="B57:F57"/>
    <mergeCell ref="G57:H57"/>
    <mergeCell ref="B58:H58"/>
    <mergeCell ref="B60:F60"/>
    <mergeCell ref="G60:H60"/>
    <mergeCell ref="I51:J51"/>
    <mergeCell ref="K51:L51"/>
    <mergeCell ref="B51:H51"/>
    <mergeCell ref="G59:H59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opLeftCell="A64" workbookViewId="0">
      <selection activeCell="A14" sqref="A14:C14"/>
    </sheetView>
  </sheetViews>
  <sheetFormatPr defaultColWidth="9.109375" defaultRowHeight="13.8" x14ac:dyDescent="0.3"/>
  <cols>
    <col min="1" max="1" width="10.5546875" style="1" bestFit="1" customWidth="1"/>
    <col min="2" max="2" width="9.109375" style="1"/>
    <col min="3" max="3" width="7.5546875" style="1" customWidth="1"/>
    <col min="4" max="4" width="38.6640625" style="1" customWidth="1"/>
    <col min="5" max="5" width="9.109375" style="1"/>
    <col min="6" max="6" width="17.88671875" style="1" customWidth="1"/>
    <col min="7" max="7" width="9.109375" style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225"/>
      <c r="Q1" s="226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227"/>
      <c r="Q2" s="226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227"/>
      <c r="Q3" s="226"/>
    </row>
    <row r="4" spans="1:18" ht="15.6" x14ac:dyDescent="0.3">
      <c r="A4" s="414" t="s">
        <v>177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227"/>
      <c r="Q4" s="226"/>
    </row>
    <row r="5" spans="1:18" ht="15.6" x14ac:dyDescent="0.3">
      <c r="A5" s="414" t="s">
        <v>172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225"/>
      <c r="Q5" s="226"/>
    </row>
    <row r="6" spans="1:18" ht="15.6" x14ac:dyDescent="0.3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109"/>
      <c r="O6" s="109"/>
      <c r="P6" s="225"/>
      <c r="Q6" s="226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225"/>
      <c r="Q7" s="226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225"/>
      <c r="Q8" s="226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225"/>
      <c r="Q9" s="226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225"/>
      <c r="Q10" s="226"/>
    </row>
    <row r="11" spans="1:18" ht="15" x14ac:dyDescent="0.3">
      <c r="A11" s="505" t="s">
        <v>0</v>
      </c>
      <c r="B11" s="506"/>
      <c r="C11" s="505" t="s">
        <v>178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225"/>
      <c r="Q11" s="226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263"/>
      <c r="Q12" s="226"/>
    </row>
    <row r="13" spans="1:18" ht="42" customHeight="1" x14ac:dyDescent="0.3">
      <c r="A13" s="509"/>
      <c r="B13" s="510"/>
      <c r="C13" s="509"/>
      <c r="D13" s="512"/>
      <c r="E13" s="510"/>
      <c r="F13" s="438">
        <v>732.7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312">
        <v>26.56</v>
      </c>
      <c r="N13" s="112"/>
      <c r="O13" s="113"/>
      <c r="P13" s="263"/>
      <c r="Q13" s="226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263"/>
      <c r="Q14" s="226"/>
    </row>
    <row r="15" spans="1:18" ht="32.25" customHeight="1" x14ac:dyDescent="0.3">
      <c r="A15" s="396" t="s">
        <v>58</v>
      </c>
      <c r="B15" s="396"/>
      <c r="C15" s="396"/>
      <c r="D15" s="398">
        <v>732.7</v>
      </c>
      <c r="E15" s="400"/>
      <c r="F15" s="400"/>
      <c r="G15" s="400"/>
      <c r="H15" s="400"/>
      <c r="I15" s="502"/>
      <c r="J15" s="400"/>
      <c r="K15" s="400"/>
      <c r="L15" s="498"/>
      <c r="M15" s="311"/>
      <c r="N15" s="128"/>
      <c r="O15" s="129"/>
      <c r="P15" s="263"/>
      <c r="Q15" s="226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311"/>
      <c r="N16" s="311"/>
      <c r="O16" s="311"/>
      <c r="P16" s="263"/>
      <c r="Q16" s="226"/>
    </row>
    <row r="17" spans="1:17" ht="50.25" customHeight="1" x14ac:dyDescent="0.3">
      <c r="A17" s="404" t="s">
        <v>107</v>
      </c>
      <c r="B17" s="405"/>
      <c r="C17" s="405"/>
      <c r="D17" s="406"/>
      <c r="E17" s="407">
        <v>0</v>
      </c>
      <c r="F17" s="407"/>
      <c r="G17" s="408"/>
      <c r="H17" s="311"/>
      <c r="I17" s="295"/>
      <c r="J17" s="307"/>
      <c r="K17" s="307"/>
      <c r="L17" s="307"/>
      <c r="M17" s="307"/>
      <c r="N17" s="18"/>
      <c r="O17" s="19"/>
      <c r="P17" s="225"/>
      <c r="Q17" s="226"/>
    </row>
    <row r="18" spans="1:17" ht="39.75" customHeight="1" x14ac:dyDescent="0.3">
      <c r="A18" s="409" t="s">
        <v>173</v>
      </c>
      <c r="B18" s="410"/>
      <c r="C18" s="410"/>
      <c r="D18" s="410"/>
      <c r="E18" s="411">
        <v>182330.93</v>
      </c>
      <c r="F18" s="411"/>
      <c r="G18" s="412"/>
      <c r="H18" s="311"/>
      <c r="I18" s="295"/>
      <c r="J18" s="307"/>
      <c r="K18" s="307"/>
      <c r="L18" s="307"/>
      <c r="M18" s="307"/>
      <c r="N18" s="18"/>
      <c r="O18" s="19"/>
      <c r="P18" s="7"/>
    </row>
    <row r="19" spans="1:17" ht="39.75" customHeight="1" x14ac:dyDescent="0.3">
      <c r="A19" s="444" t="s">
        <v>174</v>
      </c>
      <c r="B19" s="445"/>
      <c r="C19" s="445"/>
      <c r="D19" s="446"/>
      <c r="E19" s="447">
        <v>84.75</v>
      </c>
      <c r="F19" s="448"/>
      <c r="G19" s="449"/>
      <c r="H19" s="311"/>
      <c r="I19" s="295"/>
      <c r="J19" s="307"/>
      <c r="K19" s="307"/>
      <c r="L19" s="307"/>
      <c r="M19" s="307"/>
      <c r="N19" s="18"/>
      <c r="O19" s="19"/>
      <c r="P19" s="7"/>
    </row>
    <row r="20" spans="1:17" ht="34.5" customHeight="1" x14ac:dyDescent="0.3">
      <c r="A20" s="409" t="s">
        <v>175</v>
      </c>
      <c r="B20" s="410"/>
      <c r="C20" s="410"/>
      <c r="D20" s="410"/>
      <c r="E20" s="411">
        <v>125874.18</v>
      </c>
      <c r="F20" s="411"/>
      <c r="G20" s="412"/>
      <c r="H20" s="311"/>
      <c r="I20" s="295"/>
      <c r="J20" s="307"/>
      <c r="K20" s="307"/>
      <c r="L20" s="307"/>
      <c r="M20" s="307"/>
      <c r="N20" s="18"/>
      <c r="O20" s="19"/>
      <c r="P20" s="7"/>
    </row>
    <row r="21" spans="1:17" ht="44.25" customHeight="1" x14ac:dyDescent="0.3">
      <c r="A21" s="409" t="s">
        <v>176</v>
      </c>
      <c r="B21" s="410"/>
      <c r="C21" s="410"/>
      <c r="D21" s="410"/>
      <c r="E21" s="447">
        <v>84.43</v>
      </c>
      <c r="F21" s="448"/>
      <c r="G21" s="449"/>
      <c r="H21" s="311"/>
      <c r="I21" s="307"/>
      <c r="J21" s="307"/>
      <c r="K21" s="307"/>
      <c r="L21" s="307"/>
      <c r="M21" s="307"/>
      <c r="N21" s="18"/>
      <c r="O21" s="19"/>
      <c r="P21" s="7"/>
    </row>
    <row r="22" spans="1:17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56457.07</v>
      </c>
      <c r="F22" s="411"/>
      <c r="G22" s="412"/>
      <c r="H22" s="311"/>
      <c r="I22" s="307"/>
      <c r="J22" s="307"/>
      <c r="K22" s="307"/>
      <c r="L22" s="307"/>
      <c r="M22" s="307"/>
      <c r="N22" s="22"/>
      <c r="O22" s="23"/>
      <c r="P22" s="10"/>
    </row>
    <row r="23" spans="1:17" s="5" customFormat="1" ht="45" customHeight="1" thickBot="1" x14ac:dyDescent="0.4">
      <c r="A23" s="454" t="s">
        <v>113</v>
      </c>
      <c r="B23" s="455"/>
      <c r="C23" s="455"/>
      <c r="D23" s="455"/>
      <c r="E23" s="456">
        <v>0</v>
      </c>
      <c r="F23" s="457"/>
      <c r="G23" s="458"/>
      <c r="H23" s="311"/>
      <c r="I23" s="307"/>
      <c r="J23" s="307"/>
      <c r="K23" s="307"/>
      <c r="L23" s="307"/>
      <c r="M23" s="307"/>
      <c r="N23" s="22"/>
      <c r="O23" s="23"/>
      <c r="P23" s="10"/>
    </row>
    <row r="24" spans="1:17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7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7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7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134758.18400000001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7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45134.32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7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2.4*D15*4+3.39*D15*6</f>
        <v>21937.038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7" ht="93" customHeight="1" x14ac:dyDescent="0.3">
      <c r="A30" s="25" t="s">
        <v>11</v>
      </c>
      <c r="B30" s="351" t="s">
        <v>35</v>
      </c>
      <c r="C30" s="352"/>
      <c r="D30" s="353"/>
      <c r="E30" s="354">
        <f>2.5*4*D15+3.54*D15*6</f>
        <v>22889.548000000003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7" ht="69" customHeight="1" x14ac:dyDescent="0.3">
      <c r="A31" s="26" t="s">
        <v>15</v>
      </c>
      <c r="B31" s="351" t="s">
        <v>85</v>
      </c>
      <c r="C31" s="352"/>
      <c r="D31" s="353"/>
      <c r="E31" s="354">
        <f>0.05*6*D15+0.03*4*D15</f>
        <v>307.73400000000004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7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27696.06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3.78*10*D15</f>
        <v>27696.06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31242.328000000001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8.5" customHeight="1" x14ac:dyDescent="0.3">
      <c r="A35" s="68" t="s">
        <v>19</v>
      </c>
      <c r="B35" s="329" t="s">
        <v>88</v>
      </c>
      <c r="C35" s="330"/>
      <c r="D35" s="331"/>
      <c r="E35" s="332">
        <f>2.61*4*D15+3.5*D15*6</f>
        <v>23036.088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62.75" customHeight="1" x14ac:dyDescent="0.3">
      <c r="A36" s="68" t="s">
        <v>27</v>
      </c>
      <c r="B36" s="329" t="s">
        <v>90</v>
      </c>
      <c r="C36" s="330"/>
      <c r="D36" s="331"/>
      <c r="E36" s="332">
        <f>1.06*4*D15+1.16*D15*6</f>
        <v>8206.2400000000016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0.09*6*D15+0.11*4*D15</f>
        <v>718.04600000000005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v>0</v>
      </c>
      <c r="F38" s="363"/>
      <c r="G38" s="364"/>
      <c r="H38" s="365"/>
      <c r="I38" s="463"/>
      <c r="J38" s="464"/>
      <c r="K38" s="303"/>
      <c r="L38" s="304"/>
      <c r="M38" s="305"/>
      <c r="N38" s="22"/>
      <c r="O38" s="23"/>
    </row>
    <row r="39" spans="1:15" s="5" customFormat="1" ht="32.2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29967.43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243" customHeight="1" x14ac:dyDescent="0.35">
      <c r="A40" s="26" t="s">
        <v>114</v>
      </c>
      <c r="B40" s="351" t="s">
        <v>38</v>
      </c>
      <c r="C40" s="352"/>
      <c r="D40" s="353"/>
      <c r="E40" s="354">
        <f>1.14*6*D15+1.09*4*D15</f>
        <v>8206.2400000000016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99.5" customHeight="1" x14ac:dyDescent="0.35">
      <c r="A41" s="26" t="s">
        <v>115</v>
      </c>
      <c r="B41" s="351" t="s">
        <v>82</v>
      </c>
      <c r="C41" s="352"/>
      <c r="D41" s="353"/>
      <c r="E41" s="334">
        <f>3.21*6*D15+2.5*4*D15</f>
        <v>21438.802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0.04*6*D15+0.05*4*D15</f>
        <v>322.38800000000003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0</f>
        <v>0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-8799.5740000000224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302"/>
      <c r="C45" s="302"/>
      <c r="D45" s="302"/>
      <c r="E45" s="301"/>
      <c r="F45" s="301"/>
      <c r="G45" s="301"/>
      <c r="H45" s="301"/>
      <c r="I45" s="301"/>
      <c r="J45" s="301"/>
      <c r="K45" s="302"/>
      <c r="L45" s="302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0</v>
      </c>
      <c r="H47" s="315"/>
      <c r="I47" s="310"/>
      <c r="J47" s="310"/>
      <c r="K47" s="309"/>
      <c r="L47" s="309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49.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66.834929383046855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131697.56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301"/>
      <c r="J53" s="301"/>
      <c r="K53" s="302"/>
      <c r="L53" s="302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0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0</v>
      </c>
      <c r="H57" s="315"/>
      <c r="I57" s="301"/>
      <c r="J57" s="301"/>
      <c r="K57" s="302"/>
      <c r="L57" s="302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301"/>
      <c r="J58" s="301"/>
      <c r="K58" s="302"/>
      <c r="L58" s="302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0</v>
      </c>
      <c r="H59" s="315"/>
      <c r="I59" s="301"/>
      <c r="J59" s="301"/>
      <c r="K59" s="302"/>
      <c r="L59" s="302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0</v>
      </c>
      <c r="H60" s="315"/>
      <c r="I60" s="301"/>
      <c r="J60" s="301"/>
      <c r="K60" s="302"/>
      <c r="L60" s="302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301"/>
      <c r="J61" s="301"/>
      <c r="K61" s="302"/>
      <c r="L61" s="302"/>
      <c r="M61" s="22"/>
      <c r="N61" s="306"/>
      <c r="O61" s="306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0</v>
      </c>
      <c r="H62" s="315"/>
      <c r="I62" s="301"/>
      <c r="J62" s="301"/>
      <c r="K62" s="302"/>
      <c r="L62" s="302"/>
      <c r="M62" s="22"/>
      <c r="N62" s="306"/>
      <c r="O62" s="306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0</v>
      </c>
      <c r="H63" s="315"/>
      <c r="I63" s="301"/>
      <c r="J63" s="301"/>
      <c r="K63" s="302"/>
      <c r="L63" s="302"/>
      <c r="M63" s="22"/>
      <c r="N63" s="306"/>
      <c r="O63" s="306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131697.56</v>
      </c>
      <c r="H64" s="315"/>
      <c r="I64" s="301"/>
      <c r="J64" s="301"/>
      <c r="K64" s="302"/>
      <c r="L64" s="302"/>
      <c r="M64" s="22"/>
      <c r="N64" s="306"/>
      <c r="O64" s="306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47435.63</v>
      </c>
      <c r="H65" s="315"/>
      <c r="I65" s="301"/>
      <c r="J65" s="301"/>
      <c r="K65" s="302"/>
      <c r="L65" s="302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84261.93</v>
      </c>
      <c r="H66" s="475"/>
      <c r="I66" s="301"/>
      <c r="J66" s="301"/>
      <c r="K66" s="302"/>
      <c r="L66" s="302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306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301"/>
      <c r="J68" s="301"/>
      <c r="K68" s="302"/>
      <c r="L68" s="302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301"/>
      <c r="J69" s="301"/>
      <c r="K69" s="302"/>
      <c r="L69" s="302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301"/>
      <c r="J70" s="301"/>
      <c r="K70" s="302"/>
      <c r="L70" s="302"/>
      <c r="M70" s="22"/>
      <c r="N70" s="306"/>
      <c r="O70" s="306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301"/>
      <c r="J71" s="301"/>
      <c r="K71" s="302"/>
      <c r="L71" s="302"/>
      <c r="M71" s="22"/>
      <c r="N71" s="306"/>
      <c r="O71" s="306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301"/>
      <c r="J72" s="301"/>
      <c r="K72" s="302"/>
      <c r="L72" s="302"/>
      <c r="M72" s="22"/>
      <c r="N72" s="306"/>
      <c r="O72" s="306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301"/>
      <c r="J73" s="301"/>
      <c r="K73" s="302"/>
      <c r="L73" s="302"/>
      <c r="M73" s="22"/>
      <c r="N73" s="306"/>
      <c r="O73" s="306"/>
      <c r="P73" s="2"/>
      <c r="Q73" s="2"/>
    </row>
    <row r="74" spans="1:17" ht="59.25" customHeight="1" x14ac:dyDescent="0.3">
      <c r="I74" s="301"/>
      <c r="J74" s="301"/>
      <c r="K74" s="302"/>
      <c r="L74" s="302"/>
      <c r="M74" s="22"/>
      <c r="N74" s="306"/>
      <c r="O74" s="306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301"/>
      <c r="J75" s="301"/>
      <c r="K75" s="302"/>
      <c r="L75" s="302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306"/>
      <c r="N77" s="11"/>
      <c r="O77" s="11"/>
      <c r="P77" s="2"/>
      <c r="Q77" s="2"/>
    </row>
    <row r="78" spans="1:17" ht="75" customHeight="1" x14ac:dyDescent="0.3">
      <c r="I78" s="38"/>
      <c r="J78" s="313"/>
      <c r="K78" s="47"/>
      <c r="L78" s="33"/>
      <c r="M78" s="306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306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</sheetData>
  <mergeCells count="192"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19:D19"/>
    <mergeCell ref="E19:G19"/>
    <mergeCell ref="A20:D20"/>
    <mergeCell ref="E20:G20"/>
    <mergeCell ref="A21:D21"/>
    <mergeCell ref="E21:G21"/>
    <mergeCell ref="J15:K16"/>
    <mergeCell ref="L15:L16"/>
    <mergeCell ref="A17:D17"/>
    <mergeCell ref="E17:G17"/>
    <mergeCell ref="A18:D18"/>
    <mergeCell ref="E18:G18"/>
    <mergeCell ref="I24:J25"/>
    <mergeCell ref="K24:M25"/>
    <mergeCell ref="B26:D26"/>
    <mergeCell ref="E26:F26"/>
    <mergeCell ref="G26:H26"/>
    <mergeCell ref="I26:J26"/>
    <mergeCell ref="K26:M26"/>
    <mergeCell ref="A22:D22"/>
    <mergeCell ref="E22:G22"/>
    <mergeCell ref="A23:D23"/>
    <mergeCell ref="E23:G23"/>
    <mergeCell ref="A24:A25"/>
    <mergeCell ref="B24:D25"/>
    <mergeCell ref="E24:F25"/>
    <mergeCell ref="G24:H25"/>
    <mergeCell ref="B27:D27"/>
    <mergeCell ref="E27:F27"/>
    <mergeCell ref="G27:H27"/>
    <mergeCell ref="I27:J27"/>
    <mergeCell ref="K27:M27"/>
    <mergeCell ref="B28:D28"/>
    <mergeCell ref="E28:F28"/>
    <mergeCell ref="G28:H28"/>
    <mergeCell ref="I28:J28"/>
    <mergeCell ref="K28:M28"/>
    <mergeCell ref="E31:F31"/>
    <mergeCell ref="G31:H31"/>
    <mergeCell ref="K31:M31"/>
    <mergeCell ref="B32:D32"/>
    <mergeCell ref="E32:F32"/>
    <mergeCell ref="G32:H32"/>
    <mergeCell ref="I32:J32"/>
    <mergeCell ref="K32:M32"/>
    <mergeCell ref="B29:D29"/>
    <mergeCell ref="E29:F29"/>
    <mergeCell ref="G29:H29"/>
    <mergeCell ref="I29:J31"/>
    <mergeCell ref="K29:M29"/>
    <mergeCell ref="B30:D30"/>
    <mergeCell ref="E30:F30"/>
    <mergeCell ref="G30:H30"/>
    <mergeCell ref="K30:M30"/>
    <mergeCell ref="B31:D31"/>
    <mergeCell ref="B33:D33"/>
    <mergeCell ref="E33:F33"/>
    <mergeCell ref="G33:H33"/>
    <mergeCell ref="I33:J33"/>
    <mergeCell ref="K33:M33"/>
    <mergeCell ref="B34:D34"/>
    <mergeCell ref="E34:F34"/>
    <mergeCell ref="G34:H34"/>
    <mergeCell ref="I34:J34"/>
    <mergeCell ref="B37:D37"/>
    <mergeCell ref="E37:F37"/>
    <mergeCell ref="G37:H37"/>
    <mergeCell ref="I37:J38"/>
    <mergeCell ref="K37:M37"/>
    <mergeCell ref="B38:D38"/>
    <mergeCell ref="E38:F38"/>
    <mergeCell ref="G38:H38"/>
    <mergeCell ref="B35:D35"/>
    <mergeCell ref="E35:F35"/>
    <mergeCell ref="G35:H35"/>
    <mergeCell ref="I35:J36"/>
    <mergeCell ref="K35:M35"/>
    <mergeCell ref="B36:D36"/>
    <mergeCell ref="E36:F36"/>
    <mergeCell ref="G36:H36"/>
    <mergeCell ref="K36:M36"/>
    <mergeCell ref="B41:D41"/>
    <mergeCell ref="E41:F41"/>
    <mergeCell ref="G41:H41"/>
    <mergeCell ref="K41:M41"/>
    <mergeCell ref="B42:D42"/>
    <mergeCell ref="E42:F42"/>
    <mergeCell ref="G42:H42"/>
    <mergeCell ref="K42:M42"/>
    <mergeCell ref="B39:D39"/>
    <mergeCell ref="E39:F39"/>
    <mergeCell ref="G39:H39"/>
    <mergeCell ref="I39:J39"/>
    <mergeCell ref="K39:M39"/>
    <mergeCell ref="B40:D40"/>
    <mergeCell ref="E40:F40"/>
    <mergeCell ref="G40:H40"/>
    <mergeCell ref="I40:J42"/>
    <mergeCell ref="K40:M40"/>
    <mergeCell ref="B43:D43"/>
    <mergeCell ref="E43:F43"/>
    <mergeCell ref="G43:H43"/>
    <mergeCell ref="I43:J43"/>
    <mergeCell ref="K43:M43"/>
    <mergeCell ref="B44:D44"/>
    <mergeCell ref="E44:F44"/>
    <mergeCell ref="G44:H44"/>
    <mergeCell ref="I44:J44"/>
    <mergeCell ref="K44:M44"/>
    <mergeCell ref="B48:H48"/>
    <mergeCell ref="I48:J48"/>
    <mergeCell ref="K48:L48"/>
    <mergeCell ref="B49:F49"/>
    <mergeCell ref="G49:H49"/>
    <mergeCell ref="I49:J49"/>
    <mergeCell ref="K49:L49"/>
    <mergeCell ref="B46:F46"/>
    <mergeCell ref="G46:H46"/>
    <mergeCell ref="I46:J46"/>
    <mergeCell ref="K46:L46"/>
    <mergeCell ref="B47:F47"/>
    <mergeCell ref="G47:H47"/>
    <mergeCell ref="B52:F52"/>
    <mergeCell ref="G52:H52"/>
    <mergeCell ref="I52:J52"/>
    <mergeCell ref="K52:L52"/>
    <mergeCell ref="B53:F53"/>
    <mergeCell ref="G53:H53"/>
    <mergeCell ref="B50:F50"/>
    <mergeCell ref="G50:H50"/>
    <mergeCell ref="I50:J50"/>
    <mergeCell ref="K50:L50"/>
    <mergeCell ref="B51:H51"/>
    <mergeCell ref="I51:J51"/>
    <mergeCell ref="K51:L51"/>
    <mergeCell ref="K56:L56"/>
    <mergeCell ref="B57:F57"/>
    <mergeCell ref="G57:H57"/>
    <mergeCell ref="B54:F54"/>
    <mergeCell ref="G54:H54"/>
    <mergeCell ref="I54:J54"/>
    <mergeCell ref="K54:L54"/>
    <mergeCell ref="B55:H55"/>
    <mergeCell ref="I55:J55"/>
    <mergeCell ref="K55:L55"/>
    <mergeCell ref="B58:H58"/>
    <mergeCell ref="B59:F59"/>
    <mergeCell ref="G59:H59"/>
    <mergeCell ref="B60:F60"/>
    <mergeCell ref="G60:H60"/>
    <mergeCell ref="B61:H61"/>
    <mergeCell ref="B56:F56"/>
    <mergeCell ref="G56:H56"/>
    <mergeCell ref="I56:J56"/>
    <mergeCell ref="B65:F65"/>
    <mergeCell ref="G65:H65"/>
    <mergeCell ref="B66:F66"/>
    <mergeCell ref="G66:H66"/>
    <mergeCell ref="I76:J76"/>
    <mergeCell ref="K76:L76"/>
    <mergeCell ref="B62:F62"/>
    <mergeCell ref="G62:H62"/>
    <mergeCell ref="B63:F63"/>
    <mergeCell ref="G63:H63"/>
    <mergeCell ref="B64:F64"/>
    <mergeCell ref="G64:H6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zoomScale="80" zoomScaleNormal="80" workbookViewId="0">
      <selection activeCell="E27" sqref="E27:F27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95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2544.4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140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2544.4</v>
      </c>
      <c r="E15" s="400"/>
      <c r="F15" s="400"/>
      <c r="G15" s="400"/>
      <c r="H15" s="400"/>
      <c r="I15" s="502"/>
      <c r="J15" s="400"/>
      <c r="K15" s="400"/>
      <c r="L15" s="498"/>
      <c r="M15" s="141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141"/>
      <c r="N16" s="141"/>
      <c r="O16" s="141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f>159637.89</f>
        <v>159637.89000000001</v>
      </c>
      <c r="F17" s="407"/>
      <c r="G17" s="408"/>
      <c r="H17" s="141"/>
      <c r="I17" s="139"/>
      <c r="J17" s="139"/>
      <c r="K17" s="139"/>
      <c r="L17" s="139"/>
      <c r="M17" s="139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f>746526.97</f>
        <v>746526.97</v>
      </c>
      <c r="F18" s="411"/>
      <c r="G18" s="412"/>
      <c r="H18" s="141"/>
      <c r="I18" s="139"/>
      <c r="J18" s="139"/>
      <c r="K18" s="139"/>
      <c r="L18" s="139"/>
      <c r="M18" s="139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10916.95</f>
        <v>10916.95</v>
      </c>
      <c r="F19" s="448"/>
      <c r="G19" s="449"/>
      <c r="H19" s="141"/>
      <c r="I19" s="139"/>
      <c r="J19" s="139"/>
      <c r="K19" s="139"/>
      <c r="L19" s="139"/>
      <c r="M19" s="139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f>757060.02</f>
        <v>757060.02</v>
      </c>
      <c r="F20" s="411"/>
      <c r="G20" s="412"/>
      <c r="H20" s="141"/>
      <c r="I20" s="139"/>
      <c r="J20" s="139"/>
      <c r="K20" s="139"/>
      <c r="L20" s="139"/>
      <c r="M20" s="139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v>6723.88</v>
      </c>
      <c r="F21" s="448"/>
      <c r="G21" s="449"/>
      <c r="H21" s="141"/>
      <c r="I21" s="139"/>
      <c r="J21" s="139"/>
      <c r="K21" s="139"/>
      <c r="L21" s="139"/>
      <c r="M21" s="139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153297.90999999992</v>
      </c>
      <c r="F22" s="411"/>
      <c r="G22" s="412"/>
      <c r="H22" s="141"/>
      <c r="I22" s="139"/>
      <c r="J22" s="139"/>
      <c r="K22" s="139"/>
      <c r="L22" s="139"/>
      <c r="M22" s="139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f>262996.27</f>
        <v>262996.27</v>
      </c>
      <c r="F23" s="457"/>
      <c r="G23" s="458"/>
      <c r="H23" s="141"/>
      <c r="I23" s="139"/>
      <c r="J23" s="139"/>
      <c r="K23" s="139"/>
      <c r="L23" s="139"/>
      <c r="M23" s="139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625079.68200000003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181822.82400000002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88392.456000000006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92209.056000000011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1221.3120000000001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115413.984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115413.984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124573.82399999999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90682.415999999997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33891.407999999996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3053.28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2595.2880000000005</v>
      </c>
      <c r="F38" s="363"/>
      <c r="G38" s="364" t="s">
        <v>100</v>
      </c>
      <c r="H38" s="365"/>
      <c r="I38" s="463"/>
      <c r="J38" s="464"/>
      <c r="K38" s="134"/>
      <c r="L38" s="135"/>
      <c r="M38" s="13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122589.192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34044.072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87171.144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1373.9760000000001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1868.59+73162.7</f>
        <v>75031.289999999994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401700.48800000001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31"/>
      <c r="C45" s="131"/>
      <c r="D45" s="131"/>
      <c r="E45" s="130"/>
      <c r="F45" s="130"/>
      <c r="G45" s="130"/>
      <c r="H45" s="130"/>
      <c r="I45" s="130"/>
      <c r="J45" s="130"/>
      <c r="K45" s="131"/>
      <c r="L45" s="131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363480.19</v>
      </c>
      <c r="H47" s="315"/>
      <c r="I47" s="133"/>
      <c r="J47" s="133"/>
      <c r="K47" s="132"/>
      <c r="L47" s="132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539.45126339133924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v>1062983.32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130"/>
      <c r="J53" s="130"/>
      <c r="K53" s="131"/>
      <c r="L53" s="131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9541.8339187155052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f>190168.75</f>
        <v>190168.75</v>
      </c>
      <c r="H57" s="315"/>
      <c r="I57" s="130"/>
      <c r="J57" s="130"/>
      <c r="K57" s="131"/>
      <c r="L57" s="131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130"/>
      <c r="J58" s="130"/>
      <c r="K58" s="131"/>
      <c r="L58" s="131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9351.4562193126021</v>
      </c>
      <c r="H59" s="315"/>
      <c r="I59" s="130"/>
      <c r="J59" s="130"/>
      <c r="K59" s="131"/>
      <c r="L59" s="131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228549.59</v>
      </c>
      <c r="H60" s="315"/>
      <c r="I60" s="130"/>
      <c r="J60" s="130"/>
      <c r="K60" s="131"/>
      <c r="L60" s="131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130"/>
      <c r="J61" s="130"/>
      <c r="K61" s="131"/>
      <c r="L61" s="131"/>
      <c r="M61" s="22"/>
      <c r="N61" s="137"/>
      <c r="O61" s="13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1669.7703252032522</v>
      </c>
      <c r="H62" s="315"/>
      <c r="I62" s="130"/>
      <c r="J62" s="130"/>
      <c r="K62" s="131"/>
      <c r="L62" s="131"/>
      <c r="M62" s="22"/>
      <c r="N62" s="137"/>
      <c r="O62" s="13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8215.27</v>
      </c>
      <c r="H63" s="315"/>
      <c r="I63" s="130"/>
      <c r="J63" s="130"/>
      <c r="K63" s="131"/>
      <c r="L63" s="131"/>
      <c r="M63" s="22"/>
      <c r="N63" s="137"/>
      <c r="O63" s="13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1489916.9300000002</v>
      </c>
      <c r="H64" s="315"/>
      <c r="I64" s="130"/>
      <c r="J64" s="130"/>
      <c r="K64" s="131"/>
      <c r="L64" s="131"/>
      <c r="M64" s="22"/>
      <c r="N64" s="137"/>
      <c r="O64" s="13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1557967.68</v>
      </c>
      <c r="H65" s="315"/>
      <c r="I65" s="130"/>
      <c r="J65" s="130"/>
      <c r="K65" s="131"/>
      <c r="L65" s="131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295429.44000000018</v>
      </c>
      <c r="H66" s="475"/>
      <c r="I66" s="130"/>
      <c r="J66" s="130"/>
      <c r="K66" s="131"/>
      <c r="L66" s="131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3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130"/>
      <c r="J68" s="130"/>
      <c r="K68" s="131"/>
      <c r="L68" s="131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130"/>
      <c r="J69" s="130"/>
      <c r="K69" s="131"/>
      <c r="L69" s="131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130"/>
      <c r="J70" s="130"/>
      <c r="K70" s="131"/>
      <c r="L70" s="131"/>
      <c r="M70" s="22"/>
      <c r="N70" s="137"/>
      <c r="O70" s="13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130"/>
      <c r="J71" s="130"/>
      <c r="K71" s="131"/>
      <c r="L71" s="131"/>
      <c r="M71" s="22"/>
      <c r="N71" s="137"/>
      <c r="O71" s="13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130"/>
      <c r="J72" s="130"/>
      <c r="K72" s="131"/>
      <c r="L72" s="131"/>
      <c r="M72" s="22"/>
      <c r="N72" s="137"/>
      <c r="O72" s="13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130"/>
      <c r="J73" s="130"/>
      <c r="K73" s="131"/>
      <c r="L73" s="131"/>
      <c r="M73" s="22"/>
      <c r="N73" s="137"/>
      <c r="O73" s="137"/>
      <c r="P73" s="2"/>
      <c r="Q73" s="2"/>
    </row>
    <row r="74" spans="1:17" ht="59.25" customHeight="1" x14ac:dyDescent="0.3">
      <c r="I74" s="130"/>
      <c r="J74" s="130"/>
      <c r="K74" s="131"/>
      <c r="L74" s="131"/>
      <c r="M74" s="22"/>
      <c r="N74" s="137"/>
      <c r="O74" s="13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130"/>
      <c r="J75" s="130"/>
      <c r="K75" s="131"/>
      <c r="L75" s="131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3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3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3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5:H55"/>
    <mergeCell ref="I55:J55"/>
    <mergeCell ref="K55:L55"/>
    <mergeCell ref="B57:F57"/>
    <mergeCell ref="G57:H57"/>
    <mergeCell ref="B58:H58"/>
    <mergeCell ref="B60:F60"/>
    <mergeCell ref="G60:H60"/>
    <mergeCell ref="B61:H61"/>
    <mergeCell ref="B59:F59"/>
    <mergeCell ref="G59:H59"/>
    <mergeCell ref="B56:F56"/>
    <mergeCell ref="G56:H56"/>
    <mergeCell ref="I56:J56"/>
    <mergeCell ref="K56:L56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G46:H46"/>
    <mergeCell ref="I46:J46"/>
    <mergeCell ref="I48:J48"/>
    <mergeCell ref="K48:L48"/>
    <mergeCell ref="B49:F49"/>
    <mergeCell ref="G49:H49"/>
    <mergeCell ref="I50:J50"/>
    <mergeCell ref="K50:L50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E27:F27"/>
    <mergeCell ref="G27:H27"/>
    <mergeCell ref="I27:J27"/>
    <mergeCell ref="K27:M27"/>
    <mergeCell ref="B27:D27"/>
    <mergeCell ref="B29:D29"/>
    <mergeCell ref="E29:F29"/>
    <mergeCell ref="G29:H29"/>
    <mergeCell ref="K29:M29"/>
    <mergeCell ref="B32:D32"/>
    <mergeCell ref="E32:F32"/>
    <mergeCell ref="G32:H32"/>
    <mergeCell ref="K32:M32"/>
    <mergeCell ref="B30:D30"/>
    <mergeCell ref="E30:F30"/>
    <mergeCell ref="G30:H30"/>
    <mergeCell ref="K30:M30"/>
    <mergeCell ref="B31:D31"/>
    <mergeCell ref="E31:F31"/>
    <mergeCell ref="G31:H31"/>
    <mergeCell ref="K31:M31"/>
    <mergeCell ref="I29:J31"/>
    <mergeCell ref="I32:J32"/>
    <mergeCell ref="B35:D35"/>
    <mergeCell ref="E35:F35"/>
    <mergeCell ref="G35:H35"/>
    <mergeCell ref="K35:M35"/>
    <mergeCell ref="B36:D36"/>
    <mergeCell ref="E36:F36"/>
    <mergeCell ref="G36:H36"/>
    <mergeCell ref="K36:M36"/>
    <mergeCell ref="B33:D33"/>
    <mergeCell ref="E33:F33"/>
    <mergeCell ref="G33:H33"/>
    <mergeCell ref="B34:D34"/>
    <mergeCell ref="E34:F34"/>
    <mergeCell ref="G34:H34"/>
    <mergeCell ref="I34:J34"/>
    <mergeCell ref="I33:J33"/>
    <mergeCell ref="K33:M33"/>
    <mergeCell ref="I35:J36"/>
    <mergeCell ref="B37:D37"/>
    <mergeCell ref="E37:F37"/>
    <mergeCell ref="G37:H37"/>
    <mergeCell ref="K37:M37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B40:D40"/>
    <mergeCell ref="G39:H39"/>
    <mergeCell ref="I39:J39"/>
    <mergeCell ref="G40:H40"/>
    <mergeCell ref="G41:H41"/>
    <mergeCell ref="G38:H38"/>
    <mergeCell ref="I37:J38"/>
    <mergeCell ref="I40:J42"/>
    <mergeCell ref="E44:F44"/>
    <mergeCell ref="K44:M44"/>
    <mergeCell ref="B42:D42"/>
    <mergeCell ref="E42:F42"/>
    <mergeCell ref="K42:M42"/>
    <mergeCell ref="B43:D43"/>
    <mergeCell ref="E43:F43"/>
    <mergeCell ref="K43:M43"/>
    <mergeCell ref="B44:D44"/>
    <mergeCell ref="G42:H42"/>
    <mergeCell ref="G43:H43"/>
    <mergeCell ref="G44:H44"/>
    <mergeCell ref="I44:J44"/>
    <mergeCell ref="I43:J43"/>
    <mergeCell ref="I51:J51"/>
    <mergeCell ref="K51:L51"/>
    <mergeCell ref="B51:H51"/>
    <mergeCell ref="B52:F52"/>
    <mergeCell ref="G52:H52"/>
    <mergeCell ref="I52:J52"/>
    <mergeCell ref="K52:L52"/>
    <mergeCell ref="B54:F54"/>
    <mergeCell ref="G54:H54"/>
    <mergeCell ref="I54:J54"/>
    <mergeCell ref="K54:L54"/>
    <mergeCell ref="B53:F53"/>
    <mergeCell ref="G53:H53"/>
    <mergeCell ref="I76:J76"/>
    <mergeCell ref="K76:L76"/>
    <mergeCell ref="B66:F66"/>
    <mergeCell ref="G66:H66"/>
    <mergeCell ref="B62:F62"/>
    <mergeCell ref="G62:H62"/>
    <mergeCell ref="B64:F64"/>
    <mergeCell ref="G64:H64"/>
    <mergeCell ref="B65:F65"/>
    <mergeCell ref="G65:H65"/>
    <mergeCell ref="B63:F63"/>
    <mergeCell ref="G63:H63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21" zoomScale="90" zoomScaleNormal="90" workbookViewId="0">
      <selection activeCell="E27" sqref="E27:F27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62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2578.6</v>
      </c>
      <c r="G13" s="439"/>
      <c r="H13" s="438">
        <v>630.29999999999995</v>
      </c>
      <c r="I13" s="440"/>
      <c r="J13" s="122"/>
      <c r="K13" s="123" t="s">
        <v>5</v>
      </c>
      <c r="L13" s="124">
        <v>31.04</v>
      </c>
      <c r="M13" s="140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3208.9</v>
      </c>
      <c r="E15" s="400"/>
      <c r="F15" s="400"/>
      <c r="G15" s="400"/>
      <c r="H15" s="400"/>
      <c r="I15" s="502"/>
      <c r="J15" s="400"/>
      <c r="K15" s="400"/>
      <c r="L15" s="498"/>
      <c r="M15" s="141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141"/>
      <c r="N16" s="141"/>
      <c r="O16" s="141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160971.99</v>
      </c>
      <c r="F17" s="407"/>
      <c r="G17" s="408"/>
      <c r="H17" s="141"/>
      <c r="I17" s="139"/>
      <c r="J17" s="139"/>
      <c r="K17" s="139"/>
      <c r="L17" s="139"/>
      <c r="M17" s="139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v>756561.38</v>
      </c>
      <c r="F18" s="411"/>
      <c r="G18" s="412"/>
      <c r="H18" s="141"/>
      <c r="I18" s="139"/>
      <c r="J18" s="139"/>
      <c r="K18" s="139"/>
      <c r="L18" s="139"/>
      <c r="M18" s="139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f>172964.4</f>
        <v>172964.4</v>
      </c>
      <c r="F19" s="448"/>
      <c r="G19" s="449"/>
      <c r="H19" s="141"/>
      <c r="I19" s="139"/>
      <c r="J19" s="139"/>
      <c r="K19" s="139"/>
      <c r="L19" s="139"/>
      <c r="M19" s="139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v>789037.47</v>
      </c>
      <c r="F20" s="411"/>
      <c r="G20" s="412"/>
      <c r="H20" s="141"/>
      <c r="I20" s="139"/>
      <c r="J20" s="139"/>
      <c r="K20" s="139"/>
      <c r="L20" s="139"/>
      <c r="M20" s="139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f>172156.08</f>
        <v>172156.08</v>
      </c>
      <c r="F21" s="448"/>
      <c r="G21" s="449"/>
      <c r="H21" s="141"/>
      <c r="I21" s="139"/>
      <c r="J21" s="139"/>
      <c r="K21" s="139"/>
      <c r="L21" s="139"/>
      <c r="M21" s="139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129304.22000000006</v>
      </c>
      <c r="F22" s="411"/>
      <c r="G22" s="412"/>
      <c r="H22" s="141"/>
      <c r="I22" s="139"/>
      <c r="J22" s="139"/>
      <c r="K22" s="139"/>
      <c r="L22" s="139"/>
      <c r="M22" s="139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-710660.94</v>
      </c>
      <c r="F23" s="457"/>
      <c r="G23" s="458"/>
      <c r="H23" s="141"/>
      <c r="I23" s="139"/>
      <c r="J23" s="139"/>
      <c r="K23" s="139"/>
      <c r="L23" s="139"/>
      <c r="M23" s="139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828783.25200000009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229307.99400000001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111477.18599999999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116290.53600000001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1540.2720000000002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145555.704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145555.704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157107.74400000001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114365.196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42742.548000000003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3850.6800000000003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3273.0780000000004</v>
      </c>
      <c r="F38" s="363"/>
      <c r="G38" s="364" t="s">
        <v>100</v>
      </c>
      <c r="H38" s="365"/>
      <c r="I38" s="463"/>
      <c r="J38" s="464"/>
      <c r="K38" s="134"/>
      <c r="L38" s="135"/>
      <c r="M38" s="136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154604.802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42935.082000000002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109936.91399999999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1732.806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1509.25+133574</f>
        <v>135083.25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-578250.64200000011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31"/>
      <c r="C45" s="131"/>
      <c r="D45" s="131"/>
      <c r="E45" s="130"/>
      <c r="F45" s="130"/>
      <c r="G45" s="130"/>
      <c r="H45" s="130"/>
      <c r="I45" s="130"/>
      <c r="J45" s="130"/>
      <c r="K45" s="131"/>
      <c r="L45" s="131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f>412654.82</f>
        <v>412654.82</v>
      </c>
      <c r="H47" s="315"/>
      <c r="I47" s="133"/>
      <c r="J47" s="133"/>
      <c r="K47" s="132"/>
      <c r="L47" s="132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546.70214515171358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f>1077271.11</f>
        <v>1077271.1100000001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130"/>
      <c r="J53" s="130"/>
      <c r="K53" s="131"/>
      <c r="L53" s="131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11499.960361264426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f>229194.21</f>
        <v>229194.21</v>
      </c>
      <c r="H57" s="315"/>
      <c r="I57" s="130"/>
      <c r="J57" s="130"/>
      <c r="K57" s="131"/>
      <c r="L57" s="131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130"/>
      <c r="J58" s="130"/>
      <c r="K58" s="131"/>
      <c r="L58" s="131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11321.351063829787</v>
      </c>
      <c r="H59" s="315"/>
      <c r="I59" s="130"/>
      <c r="J59" s="130"/>
      <c r="K59" s="131"/>
      <c r="L59" s="131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f>276693.82</f>
        <v>276693.82</v>
      </c>
      <c r="H60" s="315"/>
      <c r="I60" s="130"/>
      <c r="J60" s="130"/>
      <c r="K60" s="131"/>
      <c r="L60" s="131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130"/>
      <c r="J61" s="130"/>
      <c r="K61" s="131"/>
      <c r="L61" s="131"/>
      <c r="M61" s="22"/>
      <c r="N61" s="137"/>
      <c r="O61" s="137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1783.5447154471547</v>
      </c>
      <c r="H62" s="315"/>
      <c r="I62" s="130"/>
      <c r="J62" s="130"/>
      <c r="K62" s="131"/>
      <c r="L62" s="131"/>
      <c r="M62" s="22"/>
      <c r="N62" s="137"/>
      <c r="O62" s="137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f>8775.04</f>
        <v>8775.0400000000009</v>
      </c>
      <c r="H63" s="315"/>
      <c r="I63" s="130"/>
      <c r="J63" s="130"/>
      <c r="K63" s="131"/>
      <c r="L63" s="131"/>
      <c r="M63" s="22"/>
      <c r="N63" s="137"/>
      <c r="O63" s="137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1591934.1800000002</v>
      </c>
      <c r="H64" s="315"/>
      <c r="I64" s="130"/>
      <c r="J64" s="130"/>
      <c r="K64" s="131"/>
      <c r="L64" s="131"/>
      <c r="M64" s="22"/>
      <c r="N64" s="137"/>
      <c r="O64" s="137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v>1721501.66</v>
      </c>
      <c r="H65" s="315"/>
      <c r="I65" s="130"/>
      <c r="J65" s="130"/>
      <c r="K65" s="131"/>
      <c r="L65" s="131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283087.34000000032</v>
      </c>
      <c r="H66" s="475"/>
      <c r="I66" s="130"/>
      <c r="J66" s="130"/>
      <c r="K66" s="131"/>
      <c r="L66" s="131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37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130"/>
      <c r="J68" s="130"/>
      <c r="K68" s="131"/>
      <c r="L68" s="131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130"/>
      <c r="J69" s="130"/>
      <c r="K69" s="131"/>
      <c r="L69" s="131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130"/>
      <c r="J70" s="130"/>
      <c r="K70" s="131"/>
      <c r="L70" s="131"/>
      <c r="M70" s="22"/>
      <c r="N70" s="137"/>
      <c r="O70" s="137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130"/>
      <c r="J71" s="130"/>
      <c r="K71" s="131"/>
      <c r="L71" s="131"/>
      <c r="M71" s="22"/>
      <c r="N71" s="137"/>
      <c r="O71" s="137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130"/>
      <c r="J72" s="130"/>
      <c r="K72" s="131"/>
      <c r="L72" s="131"/>
      <c r="M72" s="22"/>
      <c r="N72" s="137"/>
      <c r="O72" s="137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130"/>
      <c r="J73" s="130"/>
      <c r="K73" s="131"/>
      <c r="L73" s="131"/>
      <c r="M73" s="22"/>
      <c r="N73" s="137"/>
      <c r="O73" s="137"/>
      <c r="P73" s="2"/>
      <c r="Q73" s="2"/>
    </row>
    <row r="74" spans="1:17" ht="59.25" customHeight="1" x14ac:dyDescent="0.3">
      <c r="I74" s="130"/>
      <c r="J74" s="130"/>
      <c r="K74" s="131"/>
      <c r="L74" s="131"/>
      <c r="M74" s="22"/>
      <c r="N74" s="137"/>
      <c r="O74" s="137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130"/>
      <c r="J75" s="130"/>
      <c r="K75" s="131"/>
      <c r="L75" s="131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37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37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37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5:H55"/>
    <mergeCell ref="I55:J55"/>
    <mergeCell ref="K55:L55"/>
    <mergeCell ref="B57:F57"/>
    <mergeCell ref="G57:H57"/>
    <mergeCell ref="B58:H58"/>
    <mergeCell ref="B60:F60"/>
    <mergeCell ref="G60:H60"/>
    <mergeCell ref="B61:H61"/>
    <mergeCell ref="B59:F59"/>
    <mergeCell ref="G59:H59"/>
    <mergeCell ref="B56:F56"/>
    <mergeCell ref="G56:H56"/>
    <mergeCell ref="I56:J56"/>
    <mergeCell ref="K56:L56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G46:H46"/>
    <mergeCell ref="I46:J46"/>
    <mergeCell ref="I48:J48"/>
    <mergeCell ref="K48:L48"/>
    <mergeCell ref="B49:F49"/>
    <mergeCell ref="G49:H49"/>
    <mergeCell ref="I50:J50"/>
    <mergeCell ref="K50:L50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E27:F27"/>
    <mergeCell ref="G27:H27"/>
    <mergeCell ref="I27:J27"/>
    <mergeCell ref="K27:M27"/>
    <mergeCell ref="B27:D27"/>
    <mergeCell ref="B29:D29"/>
    <mergeCell ref="E29:F29"/>
    <mergeCell ref="G29:H29"/>
    <mergeCell ref="K29:M29"/>
    <mergeCell ref="B32:D32"/>
    <mergeCell ref="E32:F32"/>
    <mergeCell ref="G32:H32"/>
    <mergeCell ref="K32:M32"/>
    <mergeCell ref="B30:D30"/>
    <mergeCell ref="E30:F30"/>
    <mergeCell ref="G30:H30"/>
    <mergeCell ref="K30:M30"/>
    <mergeCell ref="B31:D31"/>
    <mergeCell ref="E31:F31"/>
    <mergeCell ref="G31:H31"/>
    <mergeCell ref="K31:M31"/>
    <mergeCell ref="I29:J31"/>
    <mergeCell ref="I32:J32"/>
    <mergeCell ref="B35:D35"/>
    <mergeCell ref="E35:F35"/>
    <mergeCell ref="G35:H35"/>
    <mergeCell ref="K35:M35"/>
    <mergeCell ref="B36:D36"/>
    <mergeCell ref="E36:F36"/>
    <mergeCell ref="G36:H36"/>
    <mergeCell ref="K36:M36"/>
    <mergeCell ref="B33:D33"/>
    <mergeCell ref="E33:F33"/>
    <mergeCell ref="G33:H33"/>
    <mergeCell ref="B34:D34"/>
    <mergeCell ref="E34:F34"/>
    <mergeCell ref="G34:H34"/>
    <mergeCell ref="I34:J34"/>
    <mergeCell ref="I33:J33"/>
    <mergeCell ref="K33:M33"/>
    <mergeCell ref="I35:J36"/>
    <mergeCell ref="B37:D37"/>
    <mergeCell ref="E37:F37"/>
    <mergeCell ref="G37:H37"/>
    <mergeCell ref="K37:M37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B40:D40"/>
    <mergeCell ref="G39:H39"/>
    <mergeCell ref="I39:J39"/>
    <mergeCell ref="G40:H40"/>
    <mergeCell ref="G41:H41"/>
    <mergeCell ref="G38:H38"/>
    <mergeCell ref="I37:J38"/>
    <mergeCell ref="I40:J42"/>
    <mergeCell ref="E44:F44"/>
    <mergeCell ref="K44:M44"/>
    <mergeCell ref="B42:D42"/>
    <mergeCell ref="E42:F42"/>
    <mergeCell ref="K42:M42"/>
    <mergeCell ref="B43:D43"/>
    <mergeCell ref="E43:F43"/>
    <mergeCell ref="K43:M43"/>
    <mergeCell ref="B44:D44"/>
    <mergeCell ref="G42:H42"/>
    <mergeCell ref="G43:H43"/>
    <mergeCell ref="G44:H44"/>
    <mergeCell ref="I44:J44"/>
    <mergeCell ref="I43:J43"/>
    <mergeCell ref="I51:J51"/>
    <mergeCell ref="K51:L51"/>
    <mergeCell ref="B51:H51"/>
    <mergeCell ref="B52:F52"/>
    <mergeCell ref="G52:H52"/>
    <mergeCell ref="I52:J52"/>
    <mergeCell ref="K52:L52"/>
    <mergeCell ref="B54:F54"/>
    <mergeCell ref="G54:H54"/>
    <mergeCell ref="I54:J54"/>
    <mergeCell ref="K54:L54"/>
    <mergeCell ref="B53:F53"/>
    <mergeCell ref="G53:H53"/>
    <mergeCell ref="I76:J76"/>
    <mergeCell ref="K76:L76"/>
    <mergeCell ref="B66:F66"/>
    <mergeCell ref="G66:H66"/>
    <mergeCell ref="B62:F62"/>
    <mergeCell ref="G62:H62"/>
    <mergeCell ref="B64:F64"/>
    <mergeCell ref="G64:H64"/>
    <mergeCell ref="B65:F65"/>
    <mergeCell ref="G65:H65"/>
    <mergeCell ref="B63:F63"/>
    <mergeCell ref="G63:H63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topLeftCell="A43" zoomScale="73" zoomScaleNormal="73" workbookViewId="0">
      <selection activeCell="E44" sqref="E44:F44"/>
    </sheetView>
  </sheetViews>
  <sheetFormatPr defaultColWidth="9.109375" defaultRowHeight="13.8" x14ac:dyDescent="0.3"/>
  <cols>
    <col min="1" max="1" width="10.5546875" style="1" bestFit="1" customWidth="1"/>
    <col min="2" max="2" width="9.109375" style="1" customWidth="1"/>
    <col min="3" max="3" width="7.5546875" style="1" customWidth="1"/>
    <col min="4" max="4" width="38.6640625" style="1" customWidth="1"/>
    <col min="5" max="5" width="9.109375" style="1" customWidth="1"/>
    <col min="6" max="6" width="17.88671875" style="1" customWidth="1"/>
    <col min="7" max="7" width="9.109375" style="1" customWidth="1"/>
    <col min="8" max="8" width="31.88671875" style="1" customWidth="1"/>
    <col min="9" max="9" width="15" style="1" customWidth="1"/>
    <col min="10" max="10" width="52.33203125" style="1" customWidth="1"/>
    <col min="11" max="11" width="7.88671875" style="1" customWidth="1"/>
    <col min="12" max="12" width="0.109375" style="1" customWidth="1"/>
    <col min="13" max="13" width="12.109375" style="1" customWidth="1"/>
    <col min="14" max="14" width="8" style="1" customWidth="1"/>
    <col min="15" max="15" width="12.5546875" style="1" customWidth="1"/>
    <col min="16" max="16" width="10.109375" style="1" customWidth="1"/>
    <col min="17" max="16384" width="9.109375" style="1"/>
  </cols>
  <sheetData>
    <row r="1" spans="1:18" ht="15.6" x14ac:dyDescent="0.3">
      <c r="A1" s="413" t="s">
        <v>22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7"/>
    </row>
    <row r="2" spans="1:18" ht="15.6" x14ac:dyDescent="0.3">
      <c r="A2" s="414" t="s">
        <v>28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8"/>
    </row>
    <row r="3" spans="1:18" ht="15.6" x14ac:dyDescent="0.3">
      <c r="A3" s="414" t="s">
        <v>23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8"/>
    </row>
    <row r="4" spans="1:18" ht="15.6" x14ac:dyDescent="0.3">
      <c r="A4" s="414" t="s">
        <v>63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8"/>
    </row>
    <row r="5" spans="1:18" ht="15.6" x14ac:dyDescent="0.3">
      <c r="A5" s="414" t="s">
        <v>105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7"/>
    </row>
    <row r="6" spans="1:18" ht="15.6" x14ac:dyDescent="0.3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09"/>
      <c r="O6" s="109"/>
      <c r="P6" s="7"/>
    </row>
    <row r="7" spans="1:18" ht="38.25" customHeight="1" x14ac:dyDescent="0.3">
      <c r="A7" s="515" t="s">
        <v>51</v>
      </c>
      <c r="B7" s="516"/>
      <c r="C7" s="516"/>
      <c r="D7" s="516"/>
      <c r="E7" s="516"/>
      <c r="F7" s="516"/>
      <c r="G7" s="516"/>
      <c r="H7" s="516"/>
      <c r="I7" s="516"/>
      <c r="J7" s="517"/>
      <c r="K7" s="518" t="s">
        <v>24</v>
      </c>
      <c r="L7" s="519"/>
      <c r="M7" s="520"/>
      <c r="N7" s="110"/>
      <c r="O7" s="110"/>
      <c r="P7" s="7"/>
      <c r="R7" s="1" t="s">
        <v>8</v>
      </c>
    </row>
    <row r="8" spans="1:18" ht="15.75" customHeight="1" x14ac:dyDescent="0.3">
      <c r="A8" s="524"/>
      <c r="B8" s="524"/>
      <c r="C8" s="524"/>
      <c r="D8" s="524"/>
      <c r="E8" s="525" t="s">
        <v>120</v>
      </c>
      <c r="F8" s="526"/>
      <c r="G8" s="526"/>
      <c r="H8" s="526"/>
      <c r="I8" s="526"/>
      <c r="J8" s="526"/>
      <c r="K8" s="521"/>
      <c r="L8" s="522"/>
      <c r="M8" s="523"/>
      <c r="N8" s="110"/>
      <c r="O8" s="110"/>
      <c r="P8" s="7"/>
    </row>
    <row r="9" spans="1:18" ht="15" customHeight="1" x14ac:dyDescent="0.3">
      <c r="A9" s="524"/>
      <c r="B9" s="524"/>
      <c r="C9" s="524"/>
      <c r="D9" s="524"/>
      <c r="E9" s="525" t="s">
        <v>121</v>
      </c>
      <c r="F9" s="526"/>
      <c r="G9" s="526"/>
      <c r="H9" s="526"/>
      <c r="I9" s="526"/>
      <c r="J9" s="526"/>
      <c r="K9" s="503" t="s">
        <v>7</v>
      </c>
      <c r="L9" s="111">
        <v>27.93</v>
      </c>
      <c r="M9" s="503" t="s">
        <v>106</v>
      </c>
      <c r="N9" s="112"/>
      <c r="O9" s="113"/>
      <c r="P9" s="7"/>
    </row>
    <row r="10" spans="1:18" ht="15.6" x14ac:dyDescent="0.3">
      <c r="A10" s="114" t="s">
        <v>31</v>
      </c>
      <c r="B10" s="115"/>
      <c r="C10" s="115"/>
      <c r="D10" s="116"/>
      <c r="E10" s="117"/>
      <c r="F10" s="114"/>
      <c r="G10" s="115"/>
      <c r="H10" s="118"/>
      <c r="I10" s="118"/>
      <c r="J10" s="118"/>
      <c r="K10" s="504"/>
      <c r="L10" s="119"/>
      <c r="M10" s="504"/>
      <c r="N10" s="112"/>
      <c r="O10" s="113"/>
      <c r="P10" s="7"/>
    </row>
    <row r="11" spans="1:18" ht="15" x14ac:dyDescent="0.3">
      <c r="A11" s="505" t="s">
        <v>0</v>
      </c>
      <c r="B11" s="506"/>
      <c r="C11" s="505" t="s">
        <v>67</v>
      </c>
      <c r="D11" s="511"/>
      <c r="E11" s="506"/>
      <c r="F11" s="78"/>
      <c r="G11" s="79"/>
      <c r="H11" s="79"/>
      <c r="I11" s="80"/>
      <c r="J11" s="120"/>
      <c r="K11" s="503" t="s">
        <v>6</v>
      </c>
      <c r="L11" s="111">
        <v>27.93</v>
      </c>
      <c r="M11" s="513">
        <v>22.34</v>
      </c>
      <c r="N11" s="112"/>
      <c r="O11" s="113"/>
      <c r="P11" s="7"/>
    </row>
    <row r="12" spans="1:18" ht="40.5" customHeight="1" x14ac:dyDescent="0.3">
      <c r="A12" s="507"/>
      <c r="B12" s="508"/>
      <c r="C12" s="507"/>
      <c r="D12" s="400"/>
      <c r="E12" s="508"/>
      <c r="F12" s="316" t="s">
        <v>103</v>
      </c>
      <c r="G12" s="318"/>
      <c r="H12" s="317" t="s">
        <v>104</v>
      </c>
      <c r="I12" s="318"/>
      <c r="J12" s="121"/>
      <c r="K12" s="504"/>
      <c r="L12" s="119"/>
      <c r="M12" s="514"/>
      <c r="N12" s="112"/>
      <c r="O12" s="113"/>
      <c r="P12" s="9"/>
    </row>
    <row r="13" spans="1:18" ht="42" customHeight="1" x14ac:dyDescent="0.3">
      <c r="A13" s="509"/>
      <c r="B13" s="510"/>
      <c r="C13" s="509"/>
      <c r="D13" s="512"/>
      <c r="E13" s="510"/>
      <c r="F13" s="438">
        <v>3203.9</v>
      </c>
      <c r="G13" s="439"/>
      <c r="H13" s="438">
        <v>0</v>
      </c>
      <c r="I13" s="440"/>
      <c r="J13" s="122"/>
      <c r="K13" s="123" t="s">
        <v>5</v>
      </c>
      <c r="L13" s="124">
        <v>31.04</v>
      </c>
      <c r="M13" s="163">
        <v>26.56</v>
      </c>
      <c r="N13" s="112"/>
      <c r="O13" s="113"/>
      <c r="P13" s="9"/>
    </row>
    <row r="14" spans="1:18" ht="44.25" customHeight="1" x14ac:dyDescent="0.3">
      <c r="A14" s="499"/>
      <c r="B14" s="500"/>
      <c r="C14" s="500"/>
      <c r="D14" s="77"/>
      <c r="E14" s="77"/>
      <c r="F14" s="501"/>
      <c r="G14" s="501"/>
      <c r="H14" s="77"/>
      <c r="I14" s="77"/>
      <c r="J14" s="77"/>
      <c r="K14" s="123" t="s">
        <v>4</v>
      </c>
      <c r="L14" s="124">
        <v>31.04</v>
      </c>
      <c r="M14" s="126">
        <v>26.56</v>
      </c>
      <c r="N14" s="112"/>
      <c r="O14" s="113"/>
      <c r="P14" s="9"/>
    </row>
    <row r="15" spans="1:18" ht="32.25" customHeight="1" x14ac:dyDescent="0.3">
      <c r="A15" s="396" t="s">
        <v>58</v>
      </c>
      <c r="B15" s="396"/>
      <c r="C15" s="396"/>
      <c r="D15" s="398">
        <v>3203.9</v>
      </c>
      <c r="E15" s="400"/>
      <c r="F15" s="400"/>
      <c r="G15" s="400"/>
      <c r="H15" s="400"/>
      <c r="I15" s="502"/>
      <c r="J15" s="400"/>
      <c r="K15" s="400"/>
      <c r="L15" s="498"/>
      <c r="M15" s="164"/>
      <c r="N15" s="128"/>
      <c r="O15" s="129"/>
      <c r="P15" s="9"/>
    </row>
    <row r="16" spans="1:18" ht="27.75" customHeight="1" thickBot="1" x14ac:dyDescent="0.35">
      <c r="A16" s="397"/>
      <c r="B16" s="397"/>
      <c r="C16" s="397"/>
      <c r="D16" s="399"/>
      <c r="E16" s="400"/>
      <c r="F16" s="400"/>
      <c r="G16" s="400"/>
      <c r="H16" s="400"/>
      <c r="I16" s="502"/>
      <c r="J16" s="400"/>
      <c r="K16" s="400"/>
      <c r="L16" s="498"/>
      <c r="M16" s="164"/>
      <c r="N16" s="164"/>
      <c r="O16" s="164"/>
      <c r="P16" s="9"/>
    </row>
    <row r="17" spans="1:16" ht="50.25" customHeight="1" x14ac:dyDescent="0.3">
      <c r="A17" s="404" t="s">
        <v>107</v>
      </c>
      <c r="B17" s="405"/>
      <c r="C17" s="405"/>
      <c r="D17" s="406"/>
      <c r="E17" s="407">
        <v>280101.40999999997</v>
      </c>
      <c r="F17" s="407"/>
      <c r="G17" s="408"/>
      <c r="H17" s="164"/>
      <c r="I17" s="162"/>
      <c r="J17" s="162"/>
      <c r="K17" s="162"/>
      <c r="L17" s="162"/>
      <c r="M17" s="162"/>
      <c r="N17" s="18"/>
      <c r="O17" s="19"/>
      <c r="P17" s="7"/>
    </row>
    <row r="18" spans="1:16" ht="39.75" customHeight="1" x14ac:dyDescent="0.3">
      <c r="A18" s="409" t="s">
        <v>108</v>
      </c>
      <c r="B18" s="410"/>
      <c r="C18" s="410"/>
      <c r="D18" s="410"/>
      <c r="E18" s="411">
        <f>940024.48</f>
        <v>940024.48</v>
      </c>
      <c r="F18" s="411"/>
      <c r="G18" s="412"/>
      <c r="H18" s="164"/>
      <c r="I18" s="162"/>
      <c r="J18" s="162"/>
      <c r="K18" s="162"/>
      <c r="L18" s="162"/>
      <c r="M18" s="162"/>
      <c r="N18" s="18"/>
      <c r="O18" s="19"/>
      <c r="P18" s="7"/>
    </row>
    <row r="19" spans="1:16" ht="39.75" customHeight="1" x14ac:dyDescent="0.3">
      <c r="A19" s="444" t="s">
        <v>109</v>
      </c>
      <c r="B19" s="445"/>
      <c r="C19" s="445"/>
      <c r="D19" s="446"/>
      <c r="E19" s="447">
        <v>5450.85</v>
      </c>
      <c r="F19" s="448"/>
      <c r="G19" s="449"/>
      <c r="H19" s="164"/>
      <c r="I19" s="162"/>
      <c r="J19" s="162"/>
      <c r="K19" s="162"/>
      <c r="L19" s="162"/>
      <c r="M19" s="162"/>
      <c r="N19" s="18"/>
      <c r="O19" s="19"/>
      <c r="P19" s="7"/>
    </row>
    <row r="20" spans="1:16" ht="34.5" customHeight="1" x14ac:dyDescent="0.3">
      <c r="A20" s="409" t="s">
        <v>110</v>
      </c>
      <c r="B20" s="410"/>
      <c r="C20" s="410"/>
      <c r="D20" s="410"/>
      <c r="E20" s="411">
        <f>865410.8</f>
        <v>865410.8</v>
      </c>
      <c r="F20" s="411"/>
      <c r="G20" s="412"/>
      <c r="H20" s="164"/>
      <c r="I20" s="162"/>
      <c r="J20" s="162"/>
      <c r="K20" s="162"/>
      <c r="L20" s="162"/>
      <c r="M20" s="162"/>
      <c r="N20" s="18"/>
      <c r="O20" s="19"/>
      <c r="P20" s="7"/>
    </row>
    <row r="21" spans="1:16" ht="44.25" customHeight="1" x14ac:dyDescent="0.3">
      <c r="A21" s="409" t="s">
        <v>111</v>
      </c>
      <c r="B21" s="410"/>
      <c r="C21" s="410"/>
      <c r="D21" s="410"/>
      <c r="E21" s="447">
        <f>3453.46</f>
        <v>3453.46</v>
      </c>
      <c r="F21" s="448"/>
      <c r="G21" s="449"/>
      <c r="H21" s="164"/>
      <c r="I21" s="162"/>
      <c r="J21" s="162"/>
      <c r="K21" s="162"/>
      <c r="L21" s="162"/>
      <c r="M21" s="162"/>
      <c r="N21" s="18"/>
      <c r="O21" s="19"/>
      <c r="P21" s="7"/>
    </row>
    <row r="22" spans="1:16" s="5" customFormat="1" ht="45" customHeight="1" x14ac:dyDescent="0.35">
      <c r="A22" s="459" t="s">
        <v>112</v>
      </c>
      <c r="B22" s="460"/>
      <c r="C22" s="460"/>
      <c r="D22" s="460"/>
      <c r="E22" s="411">
        <f>E17+E18+E19-E20-E21</f>
        <v>356712.47999999992</v>
      </c>
      <c r="F22" s="411"/>
      <c r="G22" s="412"/>
      <c r="H22" s="164"/>
      <c r="I22" s="162"/>
      <c r="J22" s="162"/>
      <c r="K22" s="162"/>
      <c r="L22" s="162"/>
      <c r="M22" s="162"/>
      <c r="N22" s="22"/>
      <c r="O22" s="23"/>
      <c r="P22" s="10"/>
    </row>
    <row r="23" spans="1:16" s="5" customFormat="1" ht="45" customHeight="1" thickBot="1" x14ac:dyDescent="0.4">
      <c r="A23" s="454" t="s">
        <v>113</v>
      </c>
      <c r="B23" s="455"/>
      <c r="C23" s="455"/>
      <c r="D23" s="455"/>
      <c r="E23" s="456">
        <v>-268869.88</v>
      </c>
      <c r="F23" s="457"/>
      <c r="G23" s="458"/>
      <c r="H23" s="164"/>
      <c r="I23" s="162"/>
      <c r="J23" s="162"/>
      <c r="K23" s="162"/>
      <c r="L23" s="162"/>
      <c r="M23" s="162"/>
      <c r="N23" s="22"/>
      <c r="O23" s="23"/>
      <c r="P23" s="10"/>
    </row>
    <row r="24" spans="1:16" ht="45" customHeight="1" x14ac:dyDescent="0.3">
      <c r="A24" s="450" t="s">
        <v>2</v>
      </c>
      <c r="B24" s="452" t="s">
        <v>1</v>
      </c>
      <c r="C24" s="376"/>
      <c r="D24" s="453"/>
      <c r="E24" s="452" t="s">
        <v>32</v>
      </c>
      <c r="F24" s="453"/>
      <c r="G24" s="452" t="s">
        <v>33</v>
      </c>
      <c r="H24" s="453"/>
      <c r="I24" s="371" t="s">
        <v>34</v>
      </c>
      <c r="J24" s="372"/>
      <c r="K24" s="375" t="s">
        <v>55</v>
      </c>
      <c r="L24" s="376"/>
      <c r="M24" s="377"/>
      <c r="N24" s="18"/>
      <c r="O24" s="19"/>
    </row>
    <row r="25" spans="1:16" ht="14.25" customHeight="1" x14ac:dyDescent="0.3">
      <c r="A25" s="451"/>
      <c r="B25" s="433"/>
      <c r="C25" s="357"/>
      <c r="D25" s="434"/>
      <c r="E25" s="433"/>
      <c r="F25" s="434"/>
      <c r="G25" s="433"/>
      <c r="H25" s="434"/>
      <c r="I25" s="373"/>
      <c r="J25" s="374"/>
      <c r="K25" s="356"/>
      <c r="L25" s="357"/>
      <c r="M25" s="358"/>
      <c r="N25" s="18"/>
      <c r="O25" s="19"/>
    </row>
    <row r="26" spans="1:16" ht="20.25" customHeight="1" x14ac:dyDescent="0.3">
      <c r="A26" s="20">
        <v>1</v>
      </c>
      <c r="B26" s="378">
        <v>2</v>
      </c>
      <c r="C26" s="379"/>
      <c r="D26" s="380"/>
      <c r="E26" s="378">
        <v>3</v>
      </c>
      <c r="F26" s="380"/>
      <c r="G26" s="378">
        <v>4</v>
      </c>
      <c r="H26" s="380"/>
      <c r="I26" s="381">
        <v>5</v>
      </c>
      <c r="J26" s="378"/>
      <c r="K26" s="382">
        <v>6</v>
      </c>
      <c r="L26" s="383"/>
      <c r="M26" s="384"/>
      <c r="N26" s="18"/>
      <c r="O26" s="19"/>
    </row>
    <row r="27" spans="1:16" s="5" customFormat="1" ht="87" customHeight="1" x14ac:dyDescent="0.35">
      <c r="A27" s="21" t="s">
        <v>3</v>
      </c>
      <c r="B27" s="385" t="s">
        <v>30</v>
      </c>
      <c r="C27" s="386"/>
      <c r="D27" s="387"/>
      <c r="E27" s="388">
        <f>E28+E32+E34+E37+E38+E39+E43</f>
        <v>800091.29200000013</v>
      </c>
      <c r="F27" s="389"/>
      <c r="G27" s="388"/>
      <c r="H27" s="389"/>
      <c r="I27" s="390"/>
      <c r="J27" s="388"/>
      <c r="K27" s="391"/>
      <c r="L27" s="386"/>
      <c r="M27" s="392"/>
      <c r="N27" s="22"/>
      <c r="O27" s="23"/>
    </row>
    <row r="28" spans="1:16" ht="84.75" customHeight="1" x14ac:dyDescent="0.3">
      <c r="A28" s="24" t="s">
        <v>9</v>
      </c>
      <c r="B28" s="359" t="s">
        <v>12</v>
      </c>
      <c r="C28" s="360"/>
      <c r="D28" s="361"/>
      <c r="E28" s="362">
        <f>SUM(E29:F31)</f>
        <v>228950.69400000002</v>
      </c>
      <c r="F28" s="363"/>
      <c r="G28" s="362"/>
      <c r="H28" s="363"/>
      <c r="I28" s="393"/>
      <c r="J28" s="362"/>
      <c r="K28" s="394"/>
      <c r="L28" s="360"/>
      <c r="M28" s="395"/>
      <c r="N28" s="18"/>
      <c r="O28" s="19"/>
    </row>
    <row r="29" spans="1:16" s="5" customFormat="1" ht="60.75" customHeight="1" x14ac:dyDescent="0.35">
      <c r="A29" s="25" t="s">
        <v>10</v>
      </c>
      <c r="B29" s="351" t="s">
        <v>56</v>
      </c>
      <c r="C29" s="352"/>
      <c r="D29" s="353"/>
      <c r="E29" s="354">
        <f>2.4*D15*6+3.39*D15*6</f>
        <v>111303.486</v>
      </c>
      <c r="F29" s="355"/>
      <c r="G29" s="354" t="s">
        <v>83</v>
      </c>
      <c r="H29" s="355"/>
      <c r="I29" s="336" t="s">
        <v>54</v>
      </c>
      <c r="J29" s="337"/>
      <c r="K29" s="356"/>
      <c r="L29" s="357"/>
      <c r="M29" s="358"/>
      <c r="N29" s="22"/>
      <c r="O29" s="23"/>
    </row>
    <row r="30" spans="1:16" ht="85.5" customHeight="1" x14ac:dyDescent="0.3">
      <c r="A30" s="25" t="s">
        <v>11</v>
      </c>
      <c r="B30" s="351" t="s">
        <v>35</v>
      </c>
      <c r="C30" s="352"/>
      <c r="D30" s="353"/>
      <c r="E30" s="354">
        <f>2.5*6*D15+3.54*D15*6</f>
        <v>116109.33600000001</v>
      </c>
      <c r="F30" s="355"/>
      <c r="G30" s="354" t="s">
        <v>83</v>
      </c>
      <c r="H30" s="355"/>
      <c r="I30" s="338"/>
      <c r="J30" s="339"/>
      <c r="K30" s="356"/>
      <c r="L30" s="357"/>
      <c r="M30" s="358"/>
      <c r="N30" s="18"/>
      <c r="O30" s="19"/>
    </row>
    <row r="31" spans="1:16" ht="44.25" customHeight="1" x14ac:dyDescent="0.3">
      <c r="A31" s="26" t="s">
        <v>15</v>
      </c>
      <c r="B31" s="351" t="s">
        <v>85</v>
      </c>
      <c r="C31" s="352"/>
      <c r="D31" s="353"/>
      <c r="E31" s="354">
        <f>0.05*6*D15+0.03*6*D15</f>
        <v>1537.8720000000003</v>
      </c>
      <c r="F31" s="355"/>
      <c r="G31" s="354" t="s">
        <v>86</v>
      </c>
      <c r="H31" s="355"/>
      <c r="I31" s="340"/>
      <c r="J31" s="341"/>
      <c r="K31" s="356"/>
      <c r="L31" s="357"/>
      <c r="M31" s="358"/>
      <c r="N31" s="18"/>
      <c r="O31" s="19"/>
    </row>
    <row r="32" spans="1:16" ht="51" customHeight="1" x14ac:dyDescent="0.3">
      <c r="A32" s="27" t="s">
        <v>16</v>
      </c>
      <c r="B32" s="359" t="s">
        <v>25</v>
      </c>
      <c r="C32" s="360"/>
      <c r="D32" s="361"/>
      <c r="E32" s="362">
        <f>SUM(E33)</f>
        <v>145328.90400000001</v>
      </c>
      <c r="F32" s="363"/>
      <c r="G32" s="364"/>
      <c r="H32" s="365"/>
      <c r="I32" s="366"/>
      <c r="J32" s="364"/>
      <c r="K32" s="367"/>
      <c r="L32" s="368"/>
      <c r="M32" s="369"/>
      <c r="N32" s="18"/>
      <c r="O32" s="19"/>
    </row>
    <row r="33" spans="1:15" ht="141" customHeight="1" x14ac:dyDescent="0.3">
      <c r="A33" s="25" t="s">
        <v>17</v>
      </c>
      <c r="B33" s="351" t="s">
        <v>57</v>
      </c>
      <c r="C33" s="352"/>
      <c r="D33" s="353"/>
      <c r="E33" s="354">
        <f>3.78*12*D15</f>
        <v>145328.90400000001</v>
      </c>
      <c r="F33" s="355"/>
      <c r="G33" s="354" t="s">
        <v>87</v>
      </c>
      <c r="H33" s="355"/>
      <c r="I33" s="370" t="s">
        <v>52</v>
      </c>
      <c r="J33" s="354"/>
      <c r="K33" s="356"/>
      <c r="L33" s="357"/>
      <c r="M33" s="358"/>
      <c r="N33" s="18"/>
      <c r="O33" s="19"/>
    </row>
    <row r="34" spans="1:15" ht="141" customHeight="1" x14ac:dyDescent="0.3">
      <c r="A34" s="24" t="s">
        <v>18</v>
      </c>
      <c r="B34" s="359" t="s">
        <v>79</v>
      </c>
      <c r="C34" s="360"/>
      <c r="D34" s="361"/>
      <c r="E34" s="362">
        <f>E35+E36</f>
        <v>156862.94400000002</v>
      </c>
      <c r="F34" s="363"/>
      <c r="G34" s="364"/>
      <c r="H34" s="365"/>
      <c r="I34" s="342"/>
      <c r="J34" s="343"/>
      <c r="K34" s="65"/>
      <c r="L34" s="66"/>
      <c r="M34" s="67"/>
      <c r="N34" s="18"/>
      <c r="O34" s="19"/>
    </row>
    <row r="35" spans="1:15" ht="141" customHeight="1" x14ac:dyDescent="0.3">
      <c r="A35" s="68" t="s">
        <v>19</v>
      </c>
      <c r="B35" s="329" t="s">
        <v>88</v>
      </c>
      <c r="C35" s="330"/>
      <c r="D35" s="331"/>
      <c r="E35" s="332">
        <f>2.51*6*D15+3.43*D15*6</f>
        <v>114186.996</v>
      </c>
      <c r="F35" s="333"/>
      <c r="G35" s="334" t="s">
        <v>89</v>
      </c>
      <c r="H35" s="335"/>
      <c r="I35" s="344" t="s">
        <v>70</v>
      </c>
      <c r="J35" s="345"/>
      <c r="K35" s="348"/>
      <c r="L35" s="349"/>
      <c r="M35" s="350"/>
      <c r="N35" s="18"/>
      <c r="O35" s="19"/>
    </row>
    <row r="36" spans="1:15" ht="141" customHeight="1" x14ac:dyDescent="0.3">
      <c r="A36" s="68" t="s">
        <v>27</v>
      </c>
      <c r="B36" s="329" t="s">
        <v>90</v>
      </c>
      <c r="C36" s="330"/>
      <c r="D36" s="331"/>
      <c r="E36" s="332">
        <f>1.06*6*D15+1.16*D15*6</f>
        <v>42675.948000000004</v>
      </c>
      <c r="F36" s="333"/>
      <c r="G36" s="334" t="s">
        <v>89</v>
      </c>
      <c r="H36" s="335"/>
      <c r="I36" s="346"/>
      <c r="J36" s="347"/>
      <c r="K36" s="348"/>
      <c r="L36" s="349"/>
      <c r="M36" s="350"/>
      <c r="N36" s="18"/>
      <c r="O36" s="19"/>
    </row>
    <row r="37" spans="1:15" ht="156" customHeight="1" x14ac:dyDescent="0.3">
      <c r="A37" s="24" t="s">
        <v>20</v>
      </c>
      <c r="B37" s="359" t="s">
        <v>53</v>
      </c>
      <c r="C37" s="360"/>
      <c r="D37" s="361"/>
      <c r="E37" s="362">
        <f>0.09*6*D15+0.11*6*D15</f>
        <v>3844.6800000000003</v>
      </c>
      <c r="F37" s="363"/>
      <c r="G37" s="364" t="s">
        <v>91</v>
      </c>
      <c r="H37" s="365"/>
      <c r="I37" s="461" t="s">
        <v>54</v>
      </c>
      <c r="J37" s="462"/>
      <c r="K37" s="367"/>
      <c r="L37" s="368"/>
      <c r="M37" s="369"/>
      <c r="N37" s="18"/>
      <c r="O37" s="19"/>
    </row>
    <row r="38" spans="1:15" s="5" customFormat="1" ht="76.5" customHeight="1" x14ac:dyDescent="0.35">
      <c r="A38" s="24" t="s">
        <v>21</v>
      </c>
      <c r="B38" s="359" t="s">
        <v>92</v>
      </c>
      <c r="C38" s="465"/>
      <c r="D38" s="466"/>
      <c r="E38" s="362">
        <f>0.07*6*D15+0.1*6*D15</f>
        <v>3267.9780000000005</v>
      </c>
      <c r="F38" s="363"/>
      <c r="G38" s="364" t="s">
        <v>100</v>
      </c>
      <c r="H38" s="365"/>
      <c r="I38" s="463"/>
      <c r="J38" s="464"/>
      <c r="K38" s="157"/>
      <c r="L38" s="158"/>
      <c r="M38" s="159"/>
      <c r="N38" s="22"/>
      <c r="O38" s="23"/>
    </row>
    <row r="39" spans="1:15" s="5" customFormat="1" ht="84.75" customHeight="1" x14ac:dyDescent="0.35">
      <c r="A39" s="24" t="s">
        <v>80</v>
      </c>
      <c r="B39" s="359" t="s">
        <v>26</v>
      </c>
      <c r="C39" s="360"/>
      <c r="D39" s="361"/>
      <c r="E39" s="362">
        <f>SUM(E40:F42)</f>
        <v>154363.902</v>
      </c>
      <c r="F39" s="363"/>
      <c r="G39" s="362"/>
      <c r="H39" s="363"/>
      <c r="I39" s="393"/>
      <c r="J39" s="362"/>
      <c r="K39" s="367"/>
      <c r="L39" s="368"/>
      <c r="M39" s="369"/>
      <c r="N39" s="22"/>
      <c r="O39" s="23"/>
    </row>
    <row r="40" spans="1:15" s="5" customFormat="1" ht="141" customHeight="1" x14ac:dyDescent="0.35">
      <c r="A40" s="26" t="s">
        <v>114</v>
      </c>
      <c r="B40" s="351" t="s">
        <v>38</v>
      </c>
      <c r="C40" s="352"/>
      <c r="D40" s="353"/>
      <c r="E40" s="354">
        <f>1.14*6*D15+1.09*6*D15</f>
        <v>42868.182000000001</v>
      </c>
      <c r="F40" s="355"/>
      <c r="G40" s="354" t="s">
        <v>84</v>
      </c>
      <c r="H40" s="355"/>
      <c r="I40" s="344" t="s">
        <v>54</v>
      </c>
      <c r="J40" s="467"/>
      <c r="K40" s="356"/>
      <c r="L40" s="357"/>
      <c r="M40" s="358"/>
      <c r="N40" s="22"/>
      <c r="O40" s="23"/>
    </row>
    <row r="41" spans="1:15" s="5" customFormat="1" ht="141" customHeight="1" x14ac:dyDescent="0.35">
      <c r="A41" s="26" t="s">
        <v>115</v>
      </c>
      <c r="B41" s="351" t="s">
        <v>82</v>
      </c>
      <c r="C41" s="352"/>
      <c r="D41" s="353"/>
      <c r="E41" s="334">
        <f>3.21*6*D15+2.5*6*D15</f>
        <v>109765.614</v>
      </c>
      <c r="F41" s="335"/>
      <c r="G41" s="354" t="s">
        <v>37</v>
      </c>
      <c r="H41" s="355"/>
      <c r="I41" s="468"/>
      <c r="J41" s="469"/>
      <c r="K41" s="356"/>
      <c r="L41" s="357"/>
      <c r="M41" s="358"/>
      <c r="N41" s="22"/>
      <c r="O41" s="23"/>
    </row>
    <row r="42" spans="1:15" s="5" customFormat="1" ht="96" customHeight="1" x14ac:dyDescent="0.35">
      <c r="A42" s="26" t="s">
        <v>116</v>
      </c>
      <c r="B42" s="351" t="s">
        <v>29</v>
      </c>
      <c r="C42" s="352"/>
      <c r="D42" s="353"/>
      <c r="E42" s="354">
        <f>0.04*6*D15+0.05*6*D15</f>
        <v>1730.1060000000002</v>
      </c>
      <c r="F42" s="355"/>
      <c r="G42" s="354" t="s">
        <v>37</v>
      </c>
      <c r="H42" s="355"/>
      <c r="I42" s="346"/>
      <c r="J42" s="470"/>
      <c r="K42" s="356"/>
      <c r="L42" s="357"/>
      <c r="M42" s="358"/>
      <c r="N42" s="22"/>
      <c r="O42" s="23"/>
    </row>
    <row r="43" spans="1:15" s="5" customFormat="1" ht="62.25" customHeight="1" thickBot="1" x14ac:dyDescent="0.4">
      <c r="A43" s="28" t="s">
        <v>81</v>
      </c>
      <c r="B43" s="493" t="s">
        <v>36</v>
      </c>
      <c r="C43" s="494"/>
      <c r="D43" s="495"/>
      <c r="E43" s="477">
        <f>2275.84+105196.35</f>
        <v>107472.19</v>
      </c>
      <c r="F43" s="496"/>
      <c r="G43" s="477"/>
      <c r="H43" s="496"/>
      <c r="I43" s="476"/>
      <c r="J43" s="477"/>
      <c r="K43" s="485"/>
      <c r="L43" s="486"/>
      <c r="M43" s="487"/>
      <c r="N43" s="22"/>
      <c r="O43" s="23"/>
    </row>
    <row r="44" spans="1:15" s="5" customFormat="1" ht="97.5" customHeight="1" thickBot="1" x14ac:dyDescent="0.4">
      <c r="A44" s="45"/>
      <c r="B44" s="488" t="s">
        <v>117</v>
      </c>
      <c r="C44" s="488"/>
      <c r="D44" s="488"/>
      <c r="E44" s="489">
        <f>E23+E20+E21-E27</f>
        <v>-200096.91200000013</v>
      </c>
      <c r="F44" s="490"/>
      <c r="G44" s="482"/>
      <c r="H44" s="483"/>
      <c r="I44" s="484"/>
      <c r="J44" s="483"/>
      <c r="K44" s="491"/>
      <c r="L44" s="491"/>
      <c r="M44" s="492"/>
      <c r="N44" s="22"/>
      <c r="O44" s="23"/>
    </row>
    <row r="45" spans="1:15" s="5" customFormat="1" ht="64.5" customHeight="1" thickBot="1" x14ac:dyDescent="0.4">
      <c r="A45" s="30"/>
      <c r="B45" s="154"/>
      <c r="C45" s="154"/>
      <c r="D45" s="154"/>
      <c r="E45" s="153"/>
      <c r="F45" s="153"/>
      <c r="G45" s="153"/>
      <c r="H45" s="153"/>
      <c r="I45" s="153"/>
      <c r="J45" s="153"/>
      <c r="K45" s="154"/>
      <c r="L45" s="154"/>
      <c r="M45" s="29"/>
      <c r="N45" s="22"/>
      <c r="O45" s="23"/>
    </row>
    <row r="46" spans="1:15" s="5" customFormat="1" ht="73.5" customHeight="1" x14ac:dyDescent="0.35">
      <c r="A46" s="34">
        <v>3</v>
      </c>
      <c r="B46" s="478" t="s">
        <v>39</v>
      </c>
      <c r="C46" s="479"/>
      <c r="D46" s="479"/>
      <c r="E46" s="479"/>
      <c r="F46" s="480"/>
      <c r="G46" s="327"/>
      <c r="H46" s="328"/>
      <c r="I46" s="497"/>
      <c r="J46" s="497"/>
      <c r="K46" s="481"/>
      <c r="L46" s="481"/>
      <c r="M46" s="22"/>
      <c r="N46" s="22"/>
      <c r="O46" s="23"/>
    </row>
    <row r="47" spans="1:15" s="5" customFormat="1" ht="68.25" customHeight="1" x14ac:dyDescent="0.35">
      <c r="A47" s="73" t="s">
        <v>13</v>
      </c>
      <c r="B47" s="324" t="s">
        <v>118</v>
      </c>
      <c r="C47" s="325"/>
      <c r="D47" s="325"/>
      <c r="E47" s="325"/>
      <c r="F47" s="326"/>
      <c r="G47" s="314">
        <v>597970.91</v>
      </c>
      <c r="H47" s="315"/>
      <c r="I47" s="156"/>
      <c r="J47" s="156"/>
      <c r="K47" s="155"/>
      <c r="L47" s="155"/>
      <c r="M47" s="22"/>
      <c r="N47" s="22"/>
      <c r="O47" s="23"/>
    </row>
    <row r="48" spans="1:15" s="5" customFormat="1" ht="37.5" customHeight="1" x14ac:dyDescent="0.35">
      <c r="A48" s="70"/>
      <c r="B48" s="319" t="s">
        <v>40</v>
      </c>
      <c r="C48" s="320"/>
      <c r="D48" s="320"/>
      <c r="E48" s="320"/>
      <c r="F48" s="320"/>
      <c r="G48" s="320"/>
      <c r="H48" s="321"/>
      <c r="I48" s="322"/>
      <c r="J48" s="322"/>
      <c r="K48" s="323"/>
      <c r="L48" s="323"/>
      <c r="M48" s="22"/>
      <c r="N48" s="22"/>
      <c r="O48" s="23"/>
    </row>
    <row r="49" spans="1:17" s="5" customFormat="1" ht="60.75" customHeight="1" x14ac:dyDescent="0.35">
      <c r="A49" s="76"/>
      <c r="B49" s="316" t="s">
        <v>41</v>
      </c>
      <c r="C49" s="317"/>
      <c r="D49" s="317"/>
      <c r="E49" s="317"/>
      <c r="F49" s="318"/>
      <c r="G49" s="314">
        <f>G50/1970.49</f>
        <v>422.22756268745337</v>
      </c>
      <c r="H49" s="315"/>
      <c r="I49" s="322"/>
      <c r="J49" s="322"/>
      <c r="K49" s="323"/>
      <c r="L49" s="323"/>
      <c r="M49" s="22"/>
      <c r="N49" s="22"/>
      <c r="O49" s="23"/>
    </row>
    <row r="50" spans="1:17" s="5" customFormat="1" ht="56.25" customHeight="1" x14ac:dyDescent="0.35">
      <c r="A50" s="70" t="s">
        <v>14</v>
      </c>
      <c r="B50" s="324" t="s">
        <v>42</v>
      </c>
      <c r="C50" s="325"/>
      <c r="D50" s="325"/>
      <c r="E50" s="325"/>
      <c r="F50" s="326"/>
      <c r="G50" s="314">
        <f>831995.19</f>
        <v>831995.19</v>
      </c>
      <c r="H50" s="315"/>
      <c r="I50" s="322"/>
      <c r="J50" s="322"/>
      <c r="K50" s="323"/>
      <c r="L50" s="323"/>
      <c r="M50" s="22"/>
      <c r="N50" s="22"/>
      <c r="O50" s="23"/>
    </row>
    <row r="51" spans="1:17" s="5" customFormat="1" ht="54.75" customHeight="1" x14ac:dyDescent="0.35">
      <c r="A51" s="69"/>
      <c r="B51" s="319" t="s">
        <v>43</v>
      </c>
      <c r="C51" s="320"/>
      <c r="D51" s="320"/>
      <c r="E51" s="320"/>
      <c r="F51" s="320"/>
      <c r="G51" s="320"/>
      <c r="H51" s="321"/>
      <c r="I51" s="322"/>
      <c r="J51" s="322"/>
      <c r="K51" s="323"/>
      <c r="L51" s="323"/>
      <c r="M51" s="22"/>
      <c r="N51" s="22"/>
      <c r="O51" s="23"/>
    </row>
    <row r="52" spans="1:17" s="5" customFormat="1" ht="60" customHeight="1" x14ac:dyDescent="0.35">
      <c r="A52" s="76"/>
      <c r="B52" s="316" t="s">
        <v>41</v>
      </c>
      <c r="C52" s="317"/>
      <c r="D52" s="317"/>
      <c r="E52" s="317"/>
      <c r="F52" s="318"/>
      <c r="G52" s="314"/>
      <c r="H52" s="315"/>
      <c r="I52" s="322"/>
      <c r="J52" s="322"/>
      <c r="K52" s="323"/>
      <c r="L52" s="323"/>
      <c r="M52" s="22"/>
      <c r="N52" s="22"/>
      <c r="O52" s="23"/>
    </row>
    <row r="53" spans="1:17" s="5" customFormat="1" ht="54.75" customHeight="1" x14ac:dyDescent="0.35">
      <c r="A53" s="76"/>
      <c r="B53" s="316" t="s">
        <v>44</v>
      </c>
      <c r="C53" s="317"/>
      <c r="D53" s="317"/>
      <c r="E53" s="317"/>
      <c r="F53" s="318"/>
      <c r="G53" s="314"/>
      <c r="H53" s="315"/>
      <c r="I53" s="153"/>
      <c r="J53" s="153"/>
      <c r="K53" s="154"/>
      <c r="L53" s="154"/>
      <c r="M53" s="22"/>
      <c r="N53" s="22"/>
      <c r="O53" s="23"/>
    </row>
    <row r="54" spans="1:17" s="5" customFormat="1" ht="49.5" customHeight="1" x14ac:dyDescent="0.35">
      <c r="A54" s="70" t="s">
        <v>72</v>
      </c>
      <c r="B54" s="324" t="s">
        <v>42</v>
      </c>
      <c r="C54" s="325"/>
      <c r="D54" s="325"/>
      <c r="E54" s="325"/>
      <c r="F54" s="326"/>
      <c r="G54" s="314">
        <v>0</v>
      </c>
      <c r="H54" s="315"/>
      <c r="I54" s="322"/>
      <c r="J54" s="322"/>
      <c r="K54" s="323"/>
      <c r="L54" s="323"/>
      <c r="M54" s="22"/>
      <c r="N54" s="22"/>
      <c r="O54" s="23"/>
    </row>
    <row r="55" spans="1:17" s="5" customFormat="1" ht="38.25" customHeight="1" x14ac:dyDescent="0.35">
      <c r="A55" s="69"/>
      <c r="B55" s="319" t="s">
        <v>45</v>
      </c>
      <c r="C55" s="320"/>
      <c r="D55" s="320"/>
      <c r="E55" s="320"/>
      <c r="F55" s="320"/>
      <c r="G55" s="320"/>
      <c r="H55" s="321"/>
      <c r="I55" s="322"/>
      <c r="J55" s="322"/>
      <c r="K55" s="323"/>
      <c r="L55" s="323"/>
      <c r="M55" s="22"/>
      <c r="N55" s="22"/>
      <c r="O55" s="23"/>
    </row>
    <row r="56" spans="1:17" s="5" customFormat="1" ht="63.75" customHeight="1" x14ac:dyDescent="0.35">
      <c r="A56" s="75"/>
      <c r="B56" s="316" t="s">
        <v>44</v>
      </c>
      <c r="C56" s="317"/>
      <c r="D56" s="317"/>
      <c r="E56" s="317"/>
      <c r="F56" s="318"/>
      <c r="G56" s="314">
        <f>G57/19.93</f>
        <v>13476.422478675362</v>
      </c>
      <c r="H56" s="315"/>
      <c r="I56" s="322"/>
      <c r="J56" s="322"/>
      <c r="K56" s="323"/>
      <c r="L56" s="323"/>
      <c r="M56" s="22"/>
      <c r="N56" s="22"/>
      <c r="O56" s="23"/>
    </row>
    <row r="57" spans="1:17" s="5" customFormat="1" ht="56.25" customHeight="1" x14ac:dyDescent="0.35">
      <c r="A57" s="69" t="s">
        <v>46</v>
      </c>
      <c r="B57" s="324" t="s">
        <v>42</v>
      </c>
      <c r="C57" s="325"/>
      <c r="D57" s="325"/>
      <c r="E57" s="325"/>
      <c r="F57" s="326"/>
      <c r="G57" s="314">
        <v>268585.09999999998</v>
      </c>
      <c r="H57" s="315"/>
      <c r="I57" s="153"/>
      <c r="J57" s="153"/>
      <c r="K57" s="154"/>
      <c r="L57" s="154"/>
      <c r="M57" s="22"/>
      <c r="N57" s="22"/>
      <c r="O57" s="23"/>
    </row>
    <row r="58" spans="1:17" s="5" customFormat="1" ht="62.25" customHeight="1" x14ac:dyDescent="0.35">
      <c r="A58" s="69"/>
      <c r="B58" s="319" t="s">
        <v>47</v>
      </c>
      <c r="C58" s="320"/>
      <c r="D58" s="320"/>
      <c r="E58" s="320"/>
      <c r="F58" s="320"/>
      <c r="G58" s="320"/>
      <c r="H58" s="321"/>
      <c r="I58" s="153"/>
      <c r="J58" s="153"/>
      <c r="K58" s="154"/>
      <c r="L58" s="154"/>
      <c r="M58" s="22"/>
      <c r="N58" s="22"/>
      <c r="O58" s="23"/>
    </row>
    <row r="59" spans="1:17" s="5" customFormat="1" ht="57" customHeight="1" x14ac:dyDescent="0.35">
      <c r="A59" s="75"/>
      <c r="B59" s="316" t="s">
        <v>44</v>
      </c>
      <c r="C59" s="317"/>
      <c r="D59" s="317"/>
      <c r="E59" s="317"/>
      <c r="F59" s="318"/>
      <c r="G59" s="314">
        <f>G60/24.44</f>
        <v>13328.029050736497</v>
      </c>
      <c r="H59" s="315"/>
      <c r="I59" s="153"/>
      <c r="J59" s="153"/>
      <c r="K59" s="154"/>
      <c r="L59" s="154"/>
      <c r="M59" s="22"/>
      <c r="N59" s="22"/>
      <c r="O59" s="23"/>
    </row>
    <row r="60" spans="1:17" s="5" customFormat="1" ht="64.5" customHeight="1" x14ac:dyDescent="0.35">
      <c r="A60" s="69" t="s">
        <v>48</v>
      </c>
      <c r="B60" s="324" t="s">
        <v>42</v>
      </c>
      <c r="C60" s="325"/>
      <c r="D60" s="325"/>
      <c r="E60" s="325"/>
      <c r="F60" s="326"/>
      <c r="G60" s="314">
        <v>325737.03000000003</v>
      </c>
      <c r="H60" s="315"/>
      <c r="I60" s="153"/>
      <c r="J60" s="153"/>
      <c r="K60" s="154"/>
      <c r="L60" s="154"/>
      <c r="M60" s="22"/>
      <c r="N60" s="22"/>
      <c r="O60" s="23"/>
    </row>
    <row r="61" spans="1:17" ht="60.75" customHeight="1" x14ac:dyDescent="0.3">
      <c r="A61" s="69"/>
      <c r="B61" s="319" t="s">
        <v>49</v>
      </c>
      <c r="C61" s="320"/>
      <c r="D61" s="320"/>
      <c r="E61" s="320"/>
      <c r="F61" s="320"/>
      <c r="G61" s="320"/>
      <c r="H61" s="321"/>
      <c r="I61" s="153"/>
      <c r="J61" s="153"/>
      <c r="K61" s="154"/>
      <c r="L61" s="154"/>
      <c r="M61" s="22"/>
      <c r="N61" s="160"/>
      <c r="O61" s="160"/>
      <c r="P61" s="2"/>
      <c r="Q61" s="2"/>
    </row>
    <row r="62" spans="1:17" ht="62.25" customHeight="1" x14ac:dyDescent="0.3">
      <c r="A62" s="75"/>
      <c r="B62" s="316" t="s">
        <v>50</v>
      </c>
      <c r="C62" s="317"/>
      <c r="D62" s="317"/>
      <c r="E62" s="317"/>
      <c r="F62" s="318"/>
      <c r="G62" s="314">
        <f>G63/4.92</f>
        <v>2124.2947154471544</v>
      </c>
      <c r="H62" s="315"/>
      <c r="I62" s="153"/>
      <c r="J62" s="153"/>
      <c r="K62" s="154"/>
      <c r="L62" s="154"/>
      <c r="M62" s="22"/>
      <c r="N62" s="160"/>
      <c r="O62" s="160"/>
      <c r="P62" s="2"/>
      <c r="Q62" s="2"/>
    </row>
    <row r="63" spans="1:17" ht="54.75" customHeight="1" x14ac:dyDescent="0.3">
      <c r="A63" s="69" t="s">
        <v>71</v>
      </c>
      <c r="B63" s="324" t="s">
        <v>42</v>
      </c>
      <c r="C63" s="325"/>
      <c r="D63" s="325"/>
      <c r="E63" s="325"/>
      <c r="F63" s="326"/>
      <c r="G63" s="314">
        <v>10451.530000000001</v>
      </c>
      <c r="H63" s="315"/>
      <c r="I63" s="153"/>
      <c r="J63" s="153"/>
      <c r="K63" s="154"/>
      <c r="L63" s="154"/>
      <c r="M63" s="22"/>
      <c r="N63" s="160"/>
      <c r="O63" s="160"/>
      <c r="P63" s="2"/>
      <c r="Q63" s="2"/>
    </row>
    <row r="64" spans="1:17" ht="56.25" customHeight="1" x14ac:dyDescent="0.3">
      <c r="A64" s="69" t="s">
        <v>73</v>
      </c>
      <c r="B64" s="324" t="s">
        <v>75</v>
      </c>
      <c r="C64" s="325"/>
      <c r="D64" s="325"/>
      <c r="E64" s="325"/>
      <c r="F64" s="326"/>
      <c r="G64" s="314">
        <f>G50+G54+G57+G60+G63</f>
        <v>1436768.85</v>
      </c>
      <c r="H64" s="315"/>
      <c r="I64" s="153"/>
      <c r="J64" s="153"/>
      <c r="K64" s="154"/>
      <c r="L64" s="154"/>
      <c r="M64" s="22"/>
      <c r="N64" s="160"/>
      <c r="O64" s="160"/>
      <c r="P64" s="2"/>
      <c r="Q64" s="2"/>
    </row>
    <row r="65" spans="1:17" ht="54.75" customHeight="1" x14ac:dyDescent="0.3">
      <c r="A65" s="70" t="s">
        <v>74</v>
      </c>
      <c r="B65" s="324" t="s">
        <v>76</v>
      </c>
      <c r="C65" s="325"/>
      <c r="D65" s="325"/>
      <c r="E65" s="325"/>
      <c r="F65" s="326"/>
      <c r="G65" s="314">
        <f>1347643.23</f>
        <v>1347643.23</v>
      </c>
      <c r="H65" s="315"/>
      <c r="I65" s="153"/>
      <c r="J65" s="153"/>
      <c r="K65" s="154"/>
      <c r="L65" s="154"/>
      <c r="M65" s="22"/>
      <c r="N65" s="11"/>
      <c r="O65" s="11"/>
      <c r="P65" s="2"/>
      <c r="Q65" s="2"/>
    </row>
    <row r="66" spans="1:17" ht="71.25" customHeight="1" thickBot="1" x14ac:dyDescent="0.35">
      <c r="A66" s="63" t="s">
        <v>77</v>
      </c>
      <c r="B66" s="471" t="s">
        <v>119</v>
      </c>
      <c r="C66" s="472"/>
      <c r="D66" s="472"/>
      <c r="E66" s="472"/>
      <c r="F66" s="473"/>
      <c r="G66" s="474">
        <f>G47+G64-G65</f>
        <v>687096.53000000026</v>
      </c>
      <c r="H66" s="475"/>
      <c r="I66" s="153"/>
      <c r="J66" s="153"/>
      <c r="K66" s="154"/>
      <c r="L66" s="154"/>
      <c r="M66" s="22"/>
      <c r="N66" s="11"/>
      <c r="O66" s="11"/>
      <c r="P66" s="2"/>
      <c r="Q66" s="2"/>
    </row>
    <row r="67" spans="1:17" ht="48.75" customHeight="1" x14ac:dyDescent="0.3">
      <c r="A67" s="31"/>
      <c r="B67" s="32"/>
      <c r="C67" s="32"/>
      <c r="D67" s="32"/>
      <c r="E67" s="33"/>
      <c r="F67" s="33"/>
      <c r="G67" s="33"/>
      <c r="H67" s="33"/>
      <c r="I67" s="33"/>
      <c r="J67" s="33"/>
      <c r="K67" s="33"/>
      <c r="L67" s="33"/>
      <c r="M67" s="160"/>
      <c r="N67" s="11"/>
      <c r="O67" s="11"/>
      <c r="P67" s="2"/>
      <c r="Q67" s="2"/>
    </row>
    <row r="68" spans="1:17" s="5" customFormat="1" ht="40.65" customHeight="1" x14ac:dyDescent="0.35">
      <c r="A68" s="11"/>
      <c r="B68" s="64" t="s">
        <v>78</v>
      </c>
      <c r="C68" s="64"/>
      <c r="D68" s="64"/>
      <c r="E68" s="11"/>
      <c r="F68" s="11"/>
      <c r="G68" s="11"/>
      <c r="H68" s="4" t="s">
        <v>68</v>
      </c>
      <c r="I68" s="153"/>
      <c r="J68" s="153"/>
      <c r="K68" s="154"/>
      <c r="L68" s="154"/>
      <c r="M68" s="22"/>
      <c r="N68" s="22"/>
      <c r="O68" s="23"/>
    </row>
    <row r="69" spans="1:17" s="5" customFormat="1" ht="25.5" customHeight="1" x14ac:dyDescent="0.35">
      <c r="A69" s="11"/>
      <c r="B69" s="64" t="s">
        <v>69</v>
      </c>
      <c r="C69" s="64"/>
      <c r="D69" s="64"/>
      <c r="E69" s="4"/>
      <c r="F69" s="4"/>
      <c r="G69" s="4"/>
      <c r="H69" s="4"/>
      <c r="I69" s="153"/>
      <c r="J69" s="153"/>
      <c r="K69" s="154"/>
      <c r="L69" s="154"/>
      <c r="M69" s="22"/>
      <c r="N69" s="22"/>
      <c r="O69" s="23"/>
    </row>
    <row r="70" spans="1:17" ht="49.5" customHeight="1" x14ac:dyDescent="0.3">
      <c r="A70" s="11"/>
      <c r="B70" s="11"/>
      <c r="C70" s="4"/>
      <c r="D70" s="4"/>
      <c r="E70" s="4"/>
      <c r="F70" s="4"/>
      <c r="G70" s="4"/>
      <c r="H70" s="4"/>
      <c r="I70" s="153"/>
      <c r="J70" s="153"/>
      <c r="K70" s="154"/>
      <c r="L70" s="154"/>
      <c r="M70" s="22"/>
      <c r="N70" s="160"/>
      <c r="O70" s="160"/>
      <c r="P70" s="2"/>
      <c r="Q70" s="2"/>
    </row>
    <row r="71" spans="1:17" ht="41.25" customHeight="1" x14ac:dyDescent="0.3">
      <c r="A71" s="11"/>
      <c r="B71" s="4" t="s">
        <v>101</v>
      </c>
      <c r="C71" s="4"/>
      <c r="D71" s="4"/>
      <c r="E71" s="4"/>
      <c r="F71" s="4"/>
      <c r="G71" s="4"/>
      <c r="H71" s="4" t="s">
        <v>102</v>
      </c>
      <c r="I71" s="153"/>
      <c r="J71" s="153"/>
      <c r="K71" s="154"/>
      <c r="L71" s="154"/>
      <c r="M71" s="22"/>
      <c r="N71" s="160"/>
      <c r="O71" s="160"/>
      <c r="P71" s="2"/>
      <c r="Q71" s="2"/>
    </row>
    <row r="72" spans="1:17" ht="54.75" customHeight="1" x14ac:dyDescent="0.3">
      <c r="A72" s="11"/>
      <c r="E72" s="4"/>
      <c r="F72" s="4"/>
      <c r="G72" s="4"/>
      <c r="H72" s="19"/>
      <c r="I72" s="153"/>
      <c r="J72" s="153"/>
      <c r="K72" s="154"/>
      <c r="L72" s="154"/>
      <c r="M72" s="22"/>
      <c r="N72" s="160"/>
      <c r="O72" s="160"/>
      <c r="P72" s="2"/>
      <c r="Q72" s="2"/>
    </row>
    <row r="73" spans="1:17" ht="24.75" customHeight="1" x14ac:dyDescent="0.3">
      <c r="A73" s="3"/>
      <c r="B73" s="3"/>
      <c r="C73" s="4"/>
      <c r="D73" s="4"/>
      <c r="E73" s="4"/>
      <c r="F73" s="4"/>
      <c r="G73" s="4"/>
      <c r="I73" s="153"/>
      <c r="J73" s="153"/>
      <c r="K73" s="154"/>
      <c r="L73" s="154"/>
      <c r="M73" s="22"/>
      <c r="N73" s="160"/>
      <c r="O73" s="160"/>
      <c r="P73" s="2"/>
      <c r="Q73" s="2"/>
    </row>
    <row r="74" spans="1:17" ht="59.25" customHeight="1" x14ac:dyDescent="0.3">
      <c r="I74" s="153"/>
      <c r="J74" s="153"/>
      <c r="K74" s="154"/>
      <c r="L74" s="154"/>
      <c r="M74" s="22"/>
      <c r="N74" s="160"/>
      <c r="O74" s="160"/>
      <c r="P74" s="2"/>
      <c r="Q74" s="2"/>
    </row>
    <row r="75" spans="1:17" ht="27" customHeight="1" x14ac:dyDescent="0.3">
      <c r="C75" s="4"/>
      <c r="D75" s="4"/>
      <c r="E75" s="4"/>
      <c r="F75" s="4"/>
      <c r="G75" s="4"/>
      <c r="I75" s="153"/>
      <c r="J75" s="153"/>
      <c r="K75" s="154"/>
      <c r="L75" s="154"/>
      <c r="M75" s="22"/>
      <c r="N75" s="11"/>
      <c r="O75" s="11"/>
      <c r="P75" s="2"/>
      <c r="Q75" s="2"/>
    </row>
    <row r="76" spans="1:17" ht="30" customHeight="1" x14ac:dyDescent="0.3">
      <c r="I76" s="322"/>
      <c r="J76" s="322"/>
      <c r="K76" s="323"/>
      <c r="L76" s="323"/>
      <c r="M76" s="22"/>
      <c r="N76" s="11"/>
      <c r="O76" s="11"/>
      <c r="P76" s="2"/>
      <c r="Q76" s="2"/>
    </row>
    <row r="77" spans="1:17" ht="15.6" x14ac:dyDescent="0.3">
      <c r="I77" s="33"/>
      <c r="J77" s="33"/>
      <c r="K77" s="33"/>
      <c r="L77" s="33"/>
      <c r="M77" s="160"/>
      <c r="N77" s="11"/>
      <c r="O77" s="11"/>
      <c r="P77" s="2"/>
      <c r="Q77" s="2"/>
    </row>
    <row r="78" spans="1:17" ht="75" customHeight="1" x14ac:dyDescent="0.3">
      <c r="I78" s="38"/>
      <c r="J78" s="36"/>
      <c r="K78" s="47"/>
      <c r="L78" s="33"/>
      <c r="M78" s="160"/>
      <c r="N78" s="11"/>
      <c r="O78" s="11"/>
      <c r="P78" s="2"/>
      <c r="Q78" s="2"/>
    </row>
    <row r="79" spans="1:17" ht="32.25" customHeight="1" x14ac:dyDescent="0.3">
      <c r="I79" s="38"/>
      <c r="J79" s="37"/>
      <c r="K79" s="46"/>
      <c r="L79" s="33"/>
      <c r="M79" s="160"/>
      <c r="N79" s="19"/>
      <c r="O79" s="19"/>
    </row>
    <row r="80" spans="1:17" ht="15.6" x14ac:dyDescent="0.3">
      <c r="I80" s="4"/>
      <c r="J80" s="19"/>
      <c r="K80" s="11"/>
      <c r="L80" s="11"/>
      <c r="M80" s="11"/>
      <c r="N80" s="19"/>
      <c r="O80" s="19"/>
    </row>
    <row r="81" spans="9:15" ht="15.6" x14ac:dyDescent="0.3">
      <c r="I81" s="4"/>
      <c r="J81" s="19"/>
      <c r="K81" s="11"/>
      <c r="L81" s="11"/>
      <c r="M81" s="11"/>
      <c r="N81" s="19"/>
      <c r="O81" s="19"/>
    </row>
    <row r="82" spans="9:15" ht="15.6" x14ac:dyDescent="0.3">
      <c r="I82" s="4"/>
      <c r="J82" s="19"/>
      <c r="K82" s="11"/>
      <c r="L82" s="11"/>
      <c r="M82" s="11"/>
    </row>
    <row r="83" spans="9:15" ht="15.6" x14ac:dyDescent="0.3">
      <c r="I83" s="4"/>
      <c r="J83" s="19"/>
      <c r="K83" s="11"/>
      <c r="L83" s="11"/>
      <c r="M83" s="11"/>
    </row>
    <row r="84" spans="9:15" ht="15.6" x14ac:dyDescent="0.3">
      <c r="I84" s="4"/>
      <c r="J84" s="19"/>
      <c r="K84" s="11"/>
      <c r="L84" s="11"/>
      <c r="M84" s="11"/>
    </row>
    <row r="85" spans="9:15" ht="15.6" x14ac:dyDescent="0.3">
      <c r="I85" s="19"/>
      <c r="J85" s="19"/>
      <c r="K85" s="19"/>
      <c r="L85" s="19"/>
      <c r="M85" s="19"/>
    </row>
    <row r="86" spans="9:15" ht="15.6" x14ac:dyDescent="0.3">
      <c r="I86" s="4"/>
      <c r="J86" s="19"/>
      <c r="K86" s="11"/>
      <c r="L86" s="19"/>
      <c r="M86" s="19"/>
    </row>
    <row r="87" spans="9:15" ht="15.6" x14ac:dyDescent="0.3">
      <c r="I87" s="19"/>
      <c r="J87" s="19"/>
      <c r="K87" s="19"/>
      <c r="L87" s="19"/>
      <c r="M87" s="19"/>
    </row>
    <row r="89" spans="9:15" ht="30" customHeight="1" x14ac:dyDescent="0.3"/>
    <row r="90" spans="9:15" ht="30" customHeight="1" x14ac:dyDescent="0.3"/>
    <row r="91" spans="9:15" ht="30" customHeight="1" x14ac:dyDescent="0.3"/>
    <row r="92" spans="9:15" ht="30" customHeight="1" x14ac:dyDescent="0.3"/>
    <row r="93" spans="9:15" ht="30" customHeight="1" x14ac:dyDescent="0.3"/>
    <row r="94" spans="9:15" ht="30" customHeight="1" x14ac:dyDescent="0.3"/>
    <row r="95" spans="9:15" ht="30" customHeight="1" x14ac:dyDescent="0.3"/>
    <row r="96" spans="9:15" ht="30" customHeight="1" x14ac:dyDescent="0.3"/>
    <row r="97" ht="30" customHeight="1" x14ac:dyDescent="0.3"/>
    <row r="98" ht="30" customHeight="1" x14ac:dyDescent="0.3"/>
    <row r="99" ht="30" customHeight="1" x14ac:dyDescent="0.3"/>
    <row r="100" ht="30" customHeight="1" x14ac:dyDescent="0.3"/>
    <row r="101" ht="30" customHeight="1" x14ac:dyDescent="0.3"/>
    <row r="102" ht="30" customHeight="1" x14ac:dyDescent="0.3"/>
    <row r="103" ht="30" customHeight="1" x14ac:dyDescent="0.3"/>
    <row r="104" ht="30" customHeight="1" x14ac:dyDescent="0.3"/>
    <row r="105" ht="30" customHeight="1" x14ac:dyDescent="0.3"/>
    <row r="106" ht="30" customHeight="1" x14ac:dyDescent="0.3"/>
    <row r="107" ht="30" customHeight="1" x14ac:dyDescent="0.3"/>
    <row r="108" ht="30" customHeight="1" x14ac:dyDescent="0.3"/>
    <row r="109" ht="30" customHeight="1" x14ac:dyDescent="0.3"/>
    <row r="110" ht="30" customHeight="1" x14ac:dyDescent="0.3"/>
    <row r="111" ht="30" customHeight="1" x14ac:dyDescent="0.3"/>
    <row r="112" ht="30" customHeight="1" x14ac:dyDescent="0.3"/>
    <row r="113" ht="30" customHeight="1" x14ac:dyDescent="0.3"/>
    <row r="114" ht="30" customHeight="1" x14ac:dyDescent="0.3"/>
    <row r="115" ht="30" customHeight="1" x14ac:dyDescent="0.3"/>
    <row r="116" ht="30" customHeight="1" x14ac:dyDescent="0.3"/>
    <row r="117" ht="30" customHeight="1" x14ac:dyDescent="0.3"/>
    <row r="118" ht="30" customHeight="1" x14ac:dyDescent="0.3"/>
    <row r="119" ht="30" customHeight="1" x14ac:dyDescent="0.3"/>
    <row r="120" ht="30" customHeight="1" x14ac:dyDescent="0.3"/>
    <row r="121" ht="30" customHeight="1" x14ac:dyDescent="0.3"/>
    <row r="122" ht="30" customHeight="1" x14ac:dyDescent="0.3"/>
    <row r="123" ht="30" customHeight="1" x14ac:dyDescent="0.3"/>
    <row r="124" ht="30" customHeight="1" x14ac:dyDescent="0.3"/>
    <row r="125" ht="30" customHeight="1" x14ac:dyDescent="0.3"/>
    <row r="126" ht="30" customHeight="1" x14ac:dyDescent="0.3"/>
    <row r="127" ht="30" customHeight="1" x14ac:dyDescent="0.3"/>
    <row r="128" ht="30" customHeight="1" x14ac:dyDescent="0.3"/>
    <row r="129" ht="30" customHeight="1" x14ac:dyDescent="0.3"/>
    <row r="130" ht="30" customHeight="1" x14ac:dyDescent="0.3"/>
    <row r="131" ht="30" customHeight="1" x14ac:dyDescent="0.3"/>
    <row r="132" ht="30" customHeight="1" x14ac:dyDescent="0.3"/>
    <row r="133" ht="30" customHeight="1" x14ac:dyDescent="0.3"/>
    <row r="134" ht="30" customHeight="1" x14ac:dyDescent="0.3"/>
  </sheetData>
  <mergeCells count="192">
    <mergeCell ref="B55:H55"/>
    <mergeCell ref="I55:J55"/>
    <mergeCell ref="K55:L55"/>
    <mergeCell ref="B57:F57"/>
    <mergeCell ref="G57:H57"/>
    <mergeCell ref="B58:H58"/>
    <mergeCell ref="B60:F60"/>
    <mergeCell ref="G60:H60"/>
    <mergeCell ref="B61:H61"/>
    <mergeCell ref="B59:F59"/>
    <mergeCell ref="G59:H59"/>
    <mergeCell ref="B56:F56"/>
    <mergeCell ref="G56:H56"/>
    <mergeCell ref="I56:J56"/>
    <mergeCell ref="K56:L56"/>
    <mergeCell ref="B46:F46"/>
    <mergeCell ref="K46:L46"/>
    <mergeCell ref="B47:F47"/>
    <mergeCell ref="G47:H47"/>
    <mergeCell ref="B48:H48"/>
    <mergeCell ref="I49:J49"/>
    <mergeCell ref="K49:L49"/>
    <mergeCell ref="B50:F50"/>
    <mergeCell ref="G50:H50"/>
    <mergeCell ref="G46:H46"/>
    <mergeCell ref="I46:J46"/>
    <mergeCell ref="I48:J48"/>
    <mergeCell ref="K48:L48"/>
    <mergeCell ref="B49:F49"/>
    <mergeCell ref="G49:H49"/>
    <mergeCell ref="I50:J50"/>
    <mergeCell ref="K50:L50"/>
    <mergeCell ref="A1:O1"/>
    <mergeCell ref="A2:O2"/>
    <mergeCell ref="A3:O3"/>
    <mergeCell ref="A4:O4"/>
    <mergeCell ref="A5:O5"/>
    <mergeCell ref="A7:J7"/>
    <mergeCell ref="K7:M8"/>
    <mergeCell ref="A8:D9"/>
    <mergeCell ref="E8:J8"/>
    <mergeCell ref="E9:J9"/>
    <mergeCell ref="A14:C14"/>
    <mergeCell ref="F14:G14"/>
    <mergeCell ref="A15:C16"/>
    <mergeCell ref="D15:D16"/>
    <mergeCell ref="E15:H16"/>
    <mergeCell ref="I15:I16"/>
    <mergeCell ref="K9:K10"/>
    <mergeCell ref="M9:M10"/>
    <mergeCell ref="A11:B13"/>
    <mergeCell ref="C11:E13"/>
    <mergeCell ref="K11:K12"/>
    <mergeCell ref="M11:M12"/>
    <mergeCell ref="F12:G12"/>
    <mergeCell ref="H12:I12"/>
    <mergeCell ref="F13:G13"/>
    <mergeCell ref="H13:I13"/>
    <mergeCell ref="A23:D23"/>
    <mergeCell ref="E23:G23"/>
    <mergeCell ref="A24:A25"/>
    <mergeCell ref="B24:D25"/>
    <mergeCell ref="E24:F25"/>
    <mergeCell ref="G24:H25"/>
    <mergeCell ref="I24:J25"/>
    <mergeCell ref="K24:M25"/>
    <mergeCell ref="B26:D26"/>
    <mergeCell ref="E26:F26"/>
    <mergeCell ref="G26:H26"/>
    <mergeCell ref="I26:J26"/>
    <mergeCell ref="K26:M26"/>
    <mergeCell ref="A20:D20"/>
    <mergeCell ref="E20:G20"/>
    <mergeCell ref="A21:D21"/>
    <mergeCell ref="E21:G21"/>
    <mergeCell ref="A22:D22"/>
    <mergeCell ref="E22:G22"/>
    <mergeCell ref="J15:K16"/>
    <mergeCell ref="L15:L16"/>
    <mergeCell ref="A18:D18"/>
    <mergeCell ref="E18:G18"/>
    <mergeCell ref="A19:D19"/>
    <mergeCell ref="E19:G19"/>
    <mergeCell ref="A17:D17"/>
    <mergeCell ref="E17:G17"/>
    <mergeCell ref="B28:D28"/>
    <mergeCell ref="E28:F28"/>
    <mergeCell ref="G28:H28"/>
    <mergeCell ref="I28:J28"/>
    <mergeCell ref="K28:M28"/>
    <mergeCell ref="E27:F27"/>
    <mergeCell ref="G27:H27"/>
    <mergeCell ref="I27:J27"/>
    <mergeCell ref="K27:M27"/>
    <mergeCell ref="B27:D27"/>
    <mergeCell ref="B29:D29"/>
    <mergeCell ref="E29:F29"/>
    <mergeCell ref="G29:H29"/>
    <mergeCell ref="K29:M29"/>
    <mergeCell ref="B32:D32"/>
    <mergeCell ref="E32:F32"/>
    <mergeCell ref="G32:H32"/>
    <mergeCell ref="K32:M32"/>
    <mergeCell ref="B30:D30"/>
    <mergeCell ref="E30:F30"/>
    <mergeCell ref="G30:H30"/>
    <mergeCell ref="K30:M30"/>
    <mergeCell ref="B31:D31"/>
    <mergeCell ref="E31:F31"/>
    <mergeCell ref="G31:H31"/>
    <mergeCell ref="K31:M31"/>
    <mergeCell ref="I29:J31"/>
    <mergeCell ref="I32:J32"/>
    <mergeCell ref="B35:D35"/>
    <mergeCell ref="E35:F35"/>
    <mergeCell ref="G35:H35"/>
    <mergeCell ref="K35:M35"/>
    <mergeCell ref="B36:D36"/>
    <mergeCell ref="E36:F36"/>
    <mergeCell ref="G36:H36"/>
    <mergeCell ref="K36:M36"/>
    <mergeCell ref="B33:D33"/>
    <mergeCell ref="E33:F33"/>
    <mergeCell ref="G33:H33"/>
    <mergeCell ref="B34:D34"/>
    <mergeCell ref="E34:F34"/>
    <mergeCell ref="G34:H34"/>
    <mergeCell ref="I34:J34"/>
    <mergeCell ref="I33:J33"/>
    <mergeCell ref="K33:M33"/>
    <mergeCell ref="I35:J36"/>
    <mergeCell ref="B37:D37"/>
    <mergeCell ref="E37:F37"/>
    <mergeCell ref="G37:H37"/>
    <mergeCell ref="K37:M37"/>
    <mergeCell ref="E40:F40"/>
    <mergeCell ref="K40:M40"/>
    <mergeCell ref="B41:D41"/>
    <mergeCell ref="E41:F41"/>
    <mergeCell ref="K41:M41"/>
    <mergeCell ref="B38:D38"/>
    <mergeCell ref="E38:F38"/>
    <mergeCell ref="B39:D39"/>
    <mergeCell ref="E39:F39"/>
    <mergeCell ref="K39:M39"/>
    <mergeCell ref="B40:D40"/>
    <mergeCell ref="G39:H39"/>
    <mergeCell ref="I39:J39"/>
    <mergeCell ref="G40:H40"/>
    <mergeCell ref="G41:H41"/>
    <mergeCell ref="G38:H38"/>
    <mergeCell ref="I37:J38"/>
    <mergeCell ref="I40:J42"/>
    <mergeCell ref="E44:F44"/>
    <mergeCell ref="K44:M44"/>
    <mergeCell ref="B42:D42"/>
    <mergeCell ref="E42:F42"/>
    <mergeCell ref="K42:M42"/>
    <mergeCell ref="B43:D43"/>
    <mergeCell ref="E43:F43"/>
    <mergeCell ref="K43:M43"/>
    <mergeCell ref="B44:D44"/>
    <mergeCell ref="G42:H42"/>
    <mergeCell ref="G43:H43"/>
    <mergeCell ref="G44:H44"/>
    <mergeCell ref="I44:J44"/>
    <mergeCell ref="I43:J43"/>
    <mergeCell ref="I51:J51"/>
    <mergeCell ref="K51:L51"/>
    <mergeCell ref="B51:H51"/>
    <mergeCell ref="B52:F52"/>
    <mergeCell ref="G52:H52"/>
    <mergeCell ref="I52:J52"/>
    <mergeCell ref="K52:L52"/>
    <mergeCell ref="B54:F54"/>
    <mergeCell ref="G54:H54"/>
    <mergeCell ref="I54:J54"/>
    <mergeCell ref="K54:L54"/>
    <mergeCell ref="B53:F53"/>
    <mergeCell ref="G53:H53"/>
    <mergeCell ref="I76:J76"/>
    <mergeCell ref="K76:L76"/>
    <mergeCell ref="B66:F66"/>
    <mergeCell ref="G66:H66"/>
    <mergeCell ref="B62:F62"/>
    <mergeCell ref="G62:H62"/>
    <mergeCell ref="B64:F64"/>
    <mergeCell ref="G64:H64"/>
    <mergeCell ref="B65:F65"/>
    <mergeCell ref="G65:H65"/>
    <mergeCell ref="B63:F63"/>
    <mergeCell ref="G63:H63"/>
  </mergeCells>
  <pageMargins left="0.70866141732283472" right="0.70866141732283472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60</vt:i4>
      </vt:variant>
      <vt:variant>
        <vt:lpstr>Именованные диапазоны</vt:lpstr>
      </vt:variant>
      <vt:variant>
        <vt:i4>1</vt:i4>
      </vt:variant>
    </vt:vector>
  </HeadingPairs>
  <TitlesOfParts>
    <vt:vector size="61" baseType="lpstr">
      <vt:lpstr>Аржакова,3</vt:lpstr>
      <vt:lpstr>Аржакова,5</vt:lpstr>
      <vt:lpstr>Аржакова,5А</vt:lpstr>
      <vt:lpstr>Аржакова,14А</vt:lpstr>
      <vt:lpstr>Арж.16</vt:lpstr>
      <vt:lpstr>Арж.18.2</vt:lpstr>
      <vt:lpstr>Горького,25</vt:lpstr>
      <vt:lpstr>Горьк.25А</vt:lpstr>
      <vt:lpstr>Горьк.25Б</vt:lpstr>
      <vt:lpstr>Горьк.27</vt:lpstr>
      <vt:lpstr>Горьк.29</vt:lpstr>
      <vt:lpstr>Горьк.62А</vt:lpstr>
      <vt:lpstr>Гражд.1</vt:lpstr>
      <vt:lpstr>Декабр.18</vt:lpstr>
      <vt:lpstr>Декабр.20</vt:lpstr>
      <vt:lpstr>Дзерж.3.2</vt:lpstr>
      <vt:lpstr>Дзерж.6</vt:lpstr>
      <vt:lpstr>Дзерж.6А</vt:lpstr>
      <vt:lpstr>Дзерж.7</vt:lpstr>
      <vt:lpstr>Дзерж.8А</vt:lpstr>
      <vt:lpstr>Дзерж.10</vt:lpstr>
      <vt:lpstr>Дзер.12.2</vt:lpstr>
      <vt:lpstr>Дзерж.15</vt:lpstr>
      <vt:lpstr>Дзерж.15А</vt:lpstr>
      <vt:lpstr>Дзерж.20</vt:lpstr>
      <vt:lpstr>Дзерж.22</vt:lpstr>
      <vt:lpstr>Дзерж.13.2</vt:lpstr>
      <vt:lpstr>Дзер.25</vt:lpstr>
      <vt:lpstr>Дзерж.28.2</vt:lpstr>
      <vt:lpstr>Дзер.30.1</vt:lpstr>
      <vt:lpstr>Дзер.32</vt:lpstr>
      <vt:lpstr>Калинигр.14А</vt:lpstr>
      <vt:lpstr>Комм.12</vt:lpstr>
      <vt:lpstr>Комм.13</vt:lpstr>
      <vt:lpstr>Коммун.14</vt:lpstr>
      <vt:lpstr>Комм.34.7</vt:lpstr>
      <vt:lpstr>Комм.36.8</vt:lpstr>
      <vt:lpstr>Комм.42</vt:lpstr>
      <vt:lpstr>Кооп.4</vt:lpstr>
      <vt:lpstr>Макар.8</vt:lpstr>
      <vt:lpstr>Макар.8А</vt:lpstr>
      <vt:lpstr>Макар.10</vt:lpstr>
      <vt:lpstr>Макар.12</vt:lpstr>
      <vt:lpstr>Макар.12А</vt:lpstr>
      <vt:lpstr>Макар.14.16</vt:lpstr>
      <vt:lpstr>пр.Матр.1А</vt:lpstr>
      <vt:lpstr>пр.Матр.3</vt:lpstr>
      <vt:lpstr>пр.Матр.5</vt:lpstr>
      <vt:lpstr>пр.Матр.5А</vt:lpstr>
      <vt:lpstr>Мичур.1</vt:lpstr>
      <vt:lpstr>Мичур.1А</vt:lpstr>
      <vt:lpstr>Мичур.2</vt:lpstr>
      <vt:lpstr>Мичур.3</vt:lpstr>
      <vt:lpstr>Мичур.4</vt:lpstr>
      <vt:lpstr>Мичур.5</vt:lpstr>
      <vt:lpstr>Мичур.6</vt:lpstr>
      <vt:lpstr>Мичур9</vt:lpstr>
      <vt:lpstr>Трофимова 7</vt:lpstr>
      <vt:lpstr>Торфопредприятие 67</vt:lpstr>
      <vt:lpstr>Торфопредприятие 68</vt:lpstr>
      <vt:lpstr>'Аржакова,3'!Область_печати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2018-03-28T14:03:13Z</cp:lastPrinted>
  <dcterms:created xsi:type="dcterms:W3CDTF">2007-12-04T12:36:07Z</dcterms:created>
  <dcterms:modified xsi:type="dcterms:W3CDTF">2018-03-28T14:03:29Z</dcterms:modified>
</cp:coreProperties>
</file>